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mis\Desktop\پرتو آمال\گزارش پرتفوی\آبان\"/>
    </mc:Choice>
  </mc:AlternateContent>
  <bookViews>
    <workbookView xWindow="-120" yWindow="-120" windowWidth="29040" windowHeight="15840"/>
  </bookViews>
  <sheets>
    <sheet name="0" sheetId="17" r:id="rId1"/>
    <sheet name="1" sheetId="18" r:id="rId2"/>
    <sheet name="2" sheetId="4" r:id="rId3"/>
    <sheet name="3" sheetId="19" r:id="rId4"/>
    <sheet name="4" sheetId="8" r:id="rId5"/>
    <sheet name="5" sheetId="13" r:id="rId6"/>
    <sheet name="6" sheetId="20" r:id="rId7"/>
    <sheet name="7" sheetId="14" r:id="rId8"/>
    <sheet name="8" sheetId="22" r:id="rId9"/>
    <sheet name="9" sheetId="16" r:id="rId10"/>
    <sheet name="10" sheetId="9" r:id="rId11"/>
    <sheet name="11" sheetId="24" r:id="rId12"/>
    <sheet name="12" sheetId="11" r:id="rId13"/>
    <sheet name="13" sheetId="12" r:id="rId14"/>
  </sheets>
  <definedNames>
    <definedName name="_xlnm.Print_Area" localSheetId="0">'0'!$A$1:$I$33</definedName>
    <definedName name="_xlnm.Print_Area" localSheetId="1">'1'!$A$1:$W$55</definedName>
    <definedName name="_xlnm.Print_Area" localSheetId="11">'11'!$A$1:$M$16</definedName>
    <definedName name="_xlnm.Print_Area" localSheetId="3">'3'!$A$1:$K$17</definedName>
    <definedName name="_xlnm.Print_Area" localSheetId="5">'5'!$A$1:$U$54</definedName>
    <definedName name="_xlnm.Print_Area" localSheetId="8">'8'!$A$1:$I$16</definedName>
  </definedNames>
  <calcPr calcId="162913"/>
</workbook>
</file>

<file path=xl/calcChain.xml><?xml version="1.0" encoding="utf-8"?>
<calcChain xmlns="http://schemas.openxmlformats.org/spreadsheetml/2006/main">
  <c r="G53" i="13" l="1"/>
  <c r="E53" i="13"/>
  <c r="A1" i="4"/>
  <c r="E53" i="12" l="1"/>
  <c r="G53" i="12"/>
  <c r="I53" i="12"/>
  <c r="M53" i="12"/>
  <c r="O53" i="12"/>
  <c r="Q53" i="12"/>
  <c r="C7" i="12"/>
  <c r="I7" i="9"/>
  <c r="I15" i="22"/>
  <c r="C7" i="22"/>
  <c r="U15" i="20"/>
  <c r="I13" i="8"/>
  <c r="I10" i="19"/>
  <c r="I11" i="19"/>
  <c r="I12" i="19"/>
  <c r="I13" i="19"/>
  <c r="I14" i="19"/>
  <c r="I15" i="19"/>
  <c r="I9" i="19"/>
  <c r="U54" i="18"/>
  <c r="S54" i="18"/>
  <c r="C53" i="13" l="1"/>
  <c r="M54" i="18"/>
  <c r="J54" i="18"/>
  <c r="G54" i="18"/>
  <c r="E54" i="18"/>
  <c r="A3" i="24" l="1"/>
  <c r="A3" i="22"/>
  <c r="A2" i="13"/>
  <c r="A2" i="20" s="1"/>
  <c r="A2" i="14" s="1"/>
  <c r="A2" i="22" s="1"/>
  <c r="A2" i="16" s="1"/>
  <c r="A2" i="9" s="1"/>
  <c r="A2" i="24" s="1"/>
  <c r="A2" i="11" s="1"/>
  <c r="A2" i="12" s="1"/>
  <c r="S15" i="20" l="1"/>
  <c r="Q15" i="20"/>
  <c r="U53" i="13"/>
  <c r="K53" i="13"/>
  <c r="A2" i="8"/>
  <c r="C16" i="19"/>
  <c r="A2" i="19"/>
  <c r="A3" i="19"/>
  <c r="A1" i="19"/>
  <c r="K15" i="24" l="1"/>
  <c r="K7" i="11" l="1"/>
  <c r="K7" i="12" s="1"/>
  <c r="I7" i="24"/>
  <c r="C7" i="24"/>
  <c r="C7" i="11" s="1"/>
  <c r="I15" i="24"/>
  <c r="E15" i="24"/>
  <c r="C15" i="24"/>
  <c r="O7" i="9"/>
  <c r="G15" i="22"/>
  <c r="C15" i="22"/>
  <c r="M15" i="24" l="1"/>
  <c r="G15" i="24"/>
  <c r="Q11" i="14"/>
  <c r="O11" i="14"/>
  <c r="M11" i="14"/>
  <c r="K11" i="14"/>
  <c r="I11" i="14"/>
  <c r="G11" i="14"/>
  <c r="E11" i="14"/>
  <c r="C11" i="14"/>
  <c r="M8" i="20"/>
  <c r="M7" i="20"/>
  <c r="C7" i="20"/>
  <c r="C7" i="14" s="1"/>
  <c r="O15" i="20"/>
  <c r="M15" i="20"/>
  <c r="I15" i="20"/>
  <c r="G15" i="20"/>
  <c r="E15" i="20"/>
  <c r="C15" i="20"/>
  <c r="A1" i="8"/>
  <c r="A1" i="13" s="1"/>
  <c r="A1" i="20" s="1"/>
  <c r="A1" i="14" s="1"/>
  <c r="A1" i="22" s="1"/>
  <c r="A1" i="16" s="1"/>
  <c r="A1" i="9" s="1"/>
  <c r="A1" i="24" s="1"/>
  <c r="A1" i="11" s="1"/>
  <c r="A1" i="12" s="1"/>
  <c r="K16" i="19"/>
  <c r="G16" i="19"/>
  <c r="E16" i="19"/>
  <c r="E13" i="8" l="1"/>
  <c r="E15" i="22"/>
  <c r="I16" i="19"/>
  <c r="A1" i="18" l="1"/>
  <c r="E10" i="16"/>
  <c r="C10" i="16"/>
  <c r="Q53" i="13"/>
  <c r="O53" i="13"/>
  <c r="M53" i="13"/>
  <c r="I53" i="13"/>
  <c r="Q29" i="11"/>
  <c r="O29" i="11"/>
  <c r="M29" i="11"/>
  <c r="I29" i="11"/>
  <c r="G29" i="11"/>
  <c r="E29" i="11"/>
  <c r="S12" i="9"/>
  <c r="Q12" i="9"/>
  <c r="O12" i="9"/>
  <c r="M12" i="9"/>
  <c r="K12" i="9"/>
  <c r="I12" i="9"/>
  <c r="AG13" i="4"/>
  <c r="AE13" i="4"/>
  <c r="AC13" i="4"/>
  <c r="W13" i="4"/>
  <c r="T13" i="4"/>
  <c r="Q13" i="4"/>
  <c r="O13" i="4"/>
  <c r="G13" i="8" l="1"/>
  <c r="K15" i="20" l="1"/>
</calcChain>
</file>

<file path=xl/sharedStrings.xml><?xml version="1.0" encoding="utf-8"?>
<sst xmlns="http://schemas.openxmlformats.org/spreadsheetml/2006/main" count="411" uniqueCount="168">
  <si>
    <t>‫صورت وضعیت پورتفوی</t>
  </si>
  <si>
    <t>‫1- سرمایه گذاری ها</t>
  </si>
  <si>
    <t>‫1-1- سرمایه گذاری در سهام و حق تقدم سهام</t>
  </si>
  <si>
    <t>‫تغییرات طی دوره</t>
  </si>
  <si>
    <t>‫1404/07/30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</si>
  <si>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</si>
  <si>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</si>
  <si>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</si>
  <si>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</si>
  <si>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</si>
  <si>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</si>
  <si>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</si>
  <si>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</si>
  <si>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</si>
  <si>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</si>
  <si>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</si>
  <si>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</si>
  <si>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</si>
  <si>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</si>
  <si>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</si>
  <si>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</si>
  <si>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</si>
  <si>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</si>
  <si>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</si>
  <si>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‫بلی</t>
  </si>
  <si>
    <t>‫0</t>
  </si>
  <si>
    <t>‫سپرده‌های بانکی</t>
  </si>
  <si>
    <t>‫مبلغ</t>
  </si>
  <si>
    <t>‫افزایش</t>
  </si>
  <si>
    <t>‫کاهش</t>
  </si>
  <si>
    <t>‫سپرده بانکی نزد بانک پاسارگاد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</si>
  <si>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</si>
  <si>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</si>
  <si>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</si>
  <si>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</si>
  <si>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</si>
  <si>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‫1-2</t>
  </si>
  <si>
    <t>‫2-2</t>
  </si>
  <si>
    <t>‫3-2</t>
  </si>
  <si>
    <t>‫سایر درآمدها</t>
  </si>
  <si>
    <t>‫4-2</t>
  </si>
  <si>
    <t>‫درآمد سود سهام</t>
  </si>
  <si>
    <t>‫اطلاعات مجمع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</si>
  <si>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</si>
  <si>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</si>
  <si>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</si>
  <si>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</si>
  <si>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</si>
  <si>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</si>
  <si>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</si>
  <si>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</si>
  <si>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</si>
  <si>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</si>
  <si>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</si>
  <si>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</si>
  <si>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</si>
  <si>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</si>
  <si>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</si>
  <si>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</si>
  <si>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</si>
  <si>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</si>
  <si>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</si>
  <si>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</si>
  <si>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</si>
  <si>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</si>
  <si>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</si>
  <si>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</si>
  <si>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</si>
  <si>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</si>
  <si>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تهیه کننده</t>
  </si>
  <si>
    <t>تایید کننده</t>
  </si>
  <si>
    <t>مدیر عامل</t>
  </si>
  <si>
    <t>-</t>
  </si>
  <si>
    <t>‫5-2</t>
  </si>
  <si>
    <t>2-2- درآمد حاصل از سرمایه گذاری در واحدهای صندوق سرمایه‌گذاری:</t>
  </si>
  <si>
    <t>‫درآمد سود صندوق</t>
  </si>
  <si>
    <t>‫3-2- درآمد حاصل از سرمایه گذاری در اوراق بهادار با درآمد ثابت:</t>
  </si>
  <si>
    <t>‫4-2- درآمد حاصل از سرمایه گذاری در سپرده بانکی:</t>
  </si>
  <si>
    <t>‫سود سپرده بانکی</t>
  </si>
  <si>
    <t>صندوق سرمایه‌گذاری سهامی پرتوآمال</t>
  </si>
  <si>
    <t>ساحل کمانی</t>
  </si>
  <si>
    <t>سینا عنایت اللهی</t>
  </si>
  <si>
    <t>علیرضا اکبری ماسوله</t>
  </si>
  <si>
    <t>سر. گروه بهشهر (وصنا)</t>
  </si>
  <si>
    <t>سر. توکا فولاد (وتوکا)</t>
  </si>
  <si>
    <t>پتروشیمی نوری (نوری)</t>
  </si>
  <si>
    <t>کشتیرانی ایران (حکشتی)</t>
  </si>
  <si>
    <t>سر. غدیر (وغدیر)</t>
  </si>
  <si>
    <t>بانک تجارت (وتجارت)</t>
  </si>
  <si>
    <t>پالایش نفت اصفهان (شپنا)</t>
  </si>
  <si>
    <t>گسترش نفت و گاز پارسیان (پارسان)</t>
  </si>
  <si>
    <t>پتروشیمی پردیس (شپدیس)</t>
  </si>
  <si>
    <t>بیمه پاسارگاد (بپاس)</t>
  </si>
  <si>
    <t>سر. دارویی تامین (تیپیکو)</t>
  </si>
  <si>
    <t>ایران خودرو (خودرو)</t>
  </si>
  <si>
    <t>فولاد مبارکه اصفهان (فولاد)</t>
  </si>
  <si>
    <t>ویتانا (غویتا)</t>
  </si>
  <si>
    <t>چادرملو (کچاد)</t>
  </si>
  <si>
    <t>بانک ملت (وبملت)</t>
  </si>
  <si>
    <t>پالایش نفت بندر عباس (شبندر)</t>
  </si>
  <si>
    <t>ریخته گری تراکتور (ختراک)</t>
  </si>
  <si>
    <t>ملی صنایع مس ایران (فملی)</t>
  </si>
  <si>
    <t>سیمان فارس (سفار)</t>
  </si>
  <si>
    <t>تراکتورسازی (تایرا)</t>
  </si>
  <si>
    <t>موتورسازان تراکتور (خموتور)</t>
  </si>
  <si>
    <t>بانک گردشگری (وگردش)</t>
  </si>
  <si>
    <t>کاشی حافظ (کحافظ)</t>
  </si>
  <si>
    <t>نفت بهران (شبهرن)</t>
  </si>
  <si>
    <t>صنایع پتروشیمی کرمانشاه (کرماشا)</t>
  </si>
  <si>
    <t>بانک صادرات ایران (وبصادر)</t>
  </si>
  <si>
    <t>سر. نفت و گاز تامین (تاپیکو)</t>
  </si>
  <si>
    <t>پالایش نفت تبریز (شبریز)</t>
  </si>
  <si>
    <t>پالایش نفت تهران (شتران)</t>
  </si>
  <si>
    <t>مخابراتی ایران (لکما)</t>
  </si>
  <si>
    <t>بورس کالای ایران (کالا)</t>
  </si>
  <si>
    <t>سیمان باقران (سباقر)</t>
  </si>
  <si>
    <t>چدن سازان (چدن)</t>
  </si>
  <si>
    <t>پلیمر آریا ساسول (آریا)</t>
  </si>
  <si>
    <t>سر. تامین اجتماعی (شستا)</t>
  </si>
  <si>
    <t>سر. مالی سپهر صادرات (وسپهر)</t>
  </si>
  <si>
    <t>پویا زرکان آق دره (فزر)</t>
  </si>
  <si>
    <t>صندوق واسطه گری مالی یکم (دارایکم)</t>
  </si>
  <si>
    <t>اهرمی بیدار (بیدار)</t>
  </si>
  <si>
    <t>اسناد خزانه-م12بودجه02-050916 (اخزا212)</t>
  </si>
  <si>
    <t>اسناد خزانه-م1-س.قوا03-060615 (اخزا301)</t>
  </si>
  <si>
    <t>اختیارخ شپنا-2800-1404/10/17 (ضشنا1082)</t>
  </si>
  <si>
    <t>بلی</t>
  </si>
  <si>
    <t>1402/12/29</t>
  </si>
  <si>
    <t>1403/11/27</t>
  </si>
  <si>
    <t>1405/09/16</t>
  </si>
  <si>
    <t>1406/06/15</t>
  </si>
  <si>
    <t>خاورمیانه-آنلاین</t>
  </si>
  <si>
    <t>خاورمیانه-1007-10-810-707077296</t>
  </si>
  <si>
    <t>پاسارگاد326.8630.22754115.1</t>
  </si>
  <si>
    <t>پاسارگاد326.304.22754115.1</t>
  </si>
  <si>
    <t>پاسارگاد 326.304.22754115.2</t>
  </si>
  <si>
    <t>پاسارگاد326.304.22754115.3</t>
  </si>
  <si>
    <t>پاسارگاد1-22754115-8100-326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</si>
  <si>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</si>
  <si>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</si>
  <si>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</si>
  <si>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</si>
  <si>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</si>
  <si>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طلای عیار مفید (عیار)</t>
  </si>
  <si>
    <t>یاقوت آگاه-ثابت (یاقوت)</t>
  </si>
  <si>
    <t>سپر سرمایه بیدار (سپر)</t>
  </si>
  <si>
    <t>رشد پایدار آبان (رشد)</t>
  </si>
  <si>
    <t>‫سپرده بانکی نزد بانک خاورمیانه</t>
  </si>
  <si>
    <t>‫تعدیل کارمزدحافظ</t>
  </si>
  <si>
    <t>1404/06/26</t>
  </si>
  <si>
    <t>1404/07/15</t>
  </si>
  <si>
    <t>1404/07/30</t>
  </si>
  <si>
    <t>پاسارگاد326.304.22754115.2</t>
  </si>
  <si>
    <t xml:space="preserve">صادرات 01-19972491-00-1 </t>
  </si>
  <si>
    <t>منتهی به 1404/08/30</t>
  </si>
  <si>
    <t>‫1404/08/30</t>
  </si>
  <si>
    <t>‫برای ماه منتهی به 1404/08/30</t>
  </si>
  <si>
    <t>صنایع پتروشیمی خلیج فارس (فارس)</t>
  </si>
  <si>
    <t>بیمه سرمد (وسرمد)</t>
  </si>
  <si>
    <t>بیمه اتکایی تهران رواک (بتهران)</t>
  </si>
  <si>
    <t>گروه مالی مهرگان تامین پارس (مهرگان)</t>
  </si>
  <si>
    <t>داروپخش (وپخش)</t>
  </si>
  <si>
    <t xml:space="preserve"> درآمد حاصل از سرمایه­گذاری در سهام و حق تقدم سهام و صندوق‌های سرمایه‌گذاری</t>
  </si>
  <si>
    <t>طی آبان ماه</t>
  </si>
  <si>
    <t>از ابتدای سال مالی تا پایان آبان ماه</t>
  </si>
  <si>
    <t>از ابتدای سال مالی  تا پایان آبان ماه</t>
  </si>
  <si>
    <t>‫2-1- سرمایه گذاری در اوراق بهادار با درآمد ثابت یا علی الحساب</t>
  </si>
  <si>
    <t>‫3-1- سرمایه گذاری در 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</si>
</sst>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755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1"/>
      <color indexed="8"/>
      <name val="Calibri"/>
      <family val="2"/>
      <scheme val="minor"/>
    </font>
    <font>
      <sz val="11"/>
      <color indexed="8"/>
      <name val="B Nazanin"/>
      <charset val="178"/>
    </font>
    <font>
      <sz val="14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4"/>
      <color indexed="8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14"/>
      <name val="B Nazanin"/>
      <charset val="178"/>
    </font>
    <font>
      <sz val="14"/>
      <color indexed="8"/>
      <name val="B Nazanin"/>
      <charset val="178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745" fillId="2" borderId="6"/>
    <xf numFmtId="0" fontId="745" fillId="2" borderId="6"/>
    <xf numFmtId="0" fontId="745" fillId="2" borderId="6"/>
    <xf numFmtId="0" fontId="751" fillId="2" borderId="6"/>
    <xf numFmtId="43" fontId="751" fillId="2" borderId="6" applyFont="0" applyFill="0" applyBorder="0" applyAlignment="0" applyProtection="0"/>
    <xf numFmtId="0" fontId="745" fillId="2" borderId="6"/>
    <xf numFmtId="0" fontId="745" fillId="2" borderId="6"/>
    <xf numFmtId="43" fontId="745" fillId="0" borderId="0" applyFont="0" applyFill="0" applyBorder="0" applyAlignment="0" applyProtection="0"/>
    <xf numFmtId="9" fontId="745" fillId="0" borderId="0" applyFont="0" applyFill="0" applyBorder="0" applyAlignment="0" applyProtection="0"/>
  </cellStyleXfs>
  <cellXfs count="881">
    <xf numFmtId="0" fontId="0" fillId="0" borderId="0" xfId="0"/>
    <xf numFmtId="0" fontId="1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right" vertical="center"/>
    </xf>
    <xf numFmtId="37" fontId="14" fillId="0" borderId="1" xfId="0" applyNumberFormat="1" applyFont="1" applyBorder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23" fillId="0" borderId="0" xfId="0" applyNumberFormat="1" applyFont="1" applyAlignment="1">
      <alignment horizontal="right" vertical="center" wrapText="1"/>
    </xf>
    <xf numFmtId="37" fontId="24" fillId="0" borderId="0" xfId="0" applyNumberFormat="1" applyFont="1" applyAlignment="1">
      <alignment horizontal="center" vertical="center"/>
    </xf>
    <xf numFmtId="37" fontId="25" fillId="0" borderId="0" xfId="0" applyNumberFormat="1" applyFont="1" applyAlignment="1">
      <alignment horizontal="center" vertical="center"/>
    </xf>
    <xf numFmtId="37" fontId="26" fillId="0" borderId="0" xfId="0" applyNumberFormat="1" applyFont="1" applyAlignment="1">
      <alignment horizontal="center" vertical="center"/>
    </xf>
    <xf numFmtId="37" fontId="27" fillId="0" borderId="0" xfId="0" applyNumberFormat="1" applyFont="1" applyAlignment="1">
      <alignment horizontal="center" vertical="center"/>
    </xf>
    <xf numFmtId="37" fontId="28" fillId="0" borderId="0" xfId="0" applyNumberFormat="1" applyFont="1" applyAlignment="1">
      <alignment horizontal="center" vertical="center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3" xfId="0" applyNumberFormat="1" applyFont="1" applyBorder="1" applyAlignment="1">
      <alignment horizontal="center" vertical="center"/>
    </xf>
    <xf numFmtId="37" fontId="35" fillId="0" borderId="3" xfId="0" applyNumberFormat="1" applyFont="1" applyBorder="1" applyAlignment="1">
      <alignment horizontal="center" vertical="center"/>
    </xf>
    <xf numFmtId="37" fontId="36" fillId="0" borderId="3" xfId="0" applyNumberFormat="1" applyFont="1" applyBorder="1" applyAlignment="1">
      <alignment horizontal="center" vertical="center"/>
    </xf>
    <xf numFmtId="37" fontId="37" fillId="0" borderId="3" xfId="0" applyNumberFormat="1" applyFont="1" applyBorder="1" applyAlignment="1">
      <alignment horizontal="center" vertical="center"/>
    </xf>
    <xf numFmtId="37" fontId="38" fillId="0" borderId="3" xfId="0" applyNumberFormat="1" applyFont="1" applyBorder="1" applyAlignment="1">
      <alignment horizontal="center" vertical="center"/>
    </xf>
    <xf numFmtId="37" fontId="39" fillId="0" borderId="3" xfId="0" applyNumberFormat="1" applyFont="1" applyBorder="1" applyAlignment="1">
      <alignment horizontal="center" vertical="center"/>
    </xf>
    <xf numFmtId="37" fontId="40" fillId="0" borderId="3" xfId="0" applyNumberFormat="1" applyFont="1" applyBorder="1" applyAlignment="1">
      <alignment horizontal="center" vertical="center"/>
    </xf>
    <xf numFmtId="37" fontId="42" fillId="0" borderId="4" xfId="0" applyNumberFormat="1" applyFont="1" applyBorder="1" applyAlignment="1">
      <alignment horizontal="center" vertical="center"/>
    </xf>
    <xf numFmtId="37" fontId="43" fillId="0" borderId="4" xfId="0" applyNumberFormat="1" applyFont="1" applyBorder="1" applyAlignment="1">
      <alignment horizontal="center" vertical="center"/>
    </xf>
    <xf numFmtId="37" fontId="44" fillId="0" borderId="4" xfId="0" applyNumberFormat="1" applyFont="1" applyBorder="1" applyAlignment="1">
      <alignment horizontal="center" vertical="center"/>
    </xf>
    <xf numFmtId="37" fontId="45" fillId="0" borderId="4" xfId="0" applyNumberFormat="1" applyFont="1" applyBorder="1" applyAlignment="1">
      <alignment horizontal="center" vertical="center"/>
    </xf>
    <xf numFmtId="37" fontId="46" fillId="0" borderId="4" xfId="0" applyNumberFormat="1" applyFont="1" applyBorder="1" applyAlignment="1">
      <alignment horizontal="center" vertical="center"/>
    </xf>
    <xf numFmtId="37" fontId="47" fillId="0" borderId="4" xfId="0" applyNumberFormat="1" applyFont="1" applyBorder="1" applyAlignment="1">
      <alignment horizontal="center" vertical="center"/>
    </xf>
    <xf numFmtId="37" fontId="48" fillId="0" borderId="4" xfId="0" applyNumberFormat="1" applyFont="1" applyBorder="1" applyAlignment="1">
      <alignment horizontal="center" vertical="center"/>
    </xf>
    <xf numFmtId="37" fontId="49" fillId="0" borderId="4" xfId="0" applyNumberFormat="1" applyFont="1" applyBorder="1" applyAlignment="1">
      <alignment horizontal="center" vertical="center"/>
    </xf>
    <xf numFmtId="37" fontId="50" fillId="0" borderId="4" xfId="0" applyNumberFormat="1" applyFont="1" applyBorder="1" applyAlignment="1">
      <alignment horizontal="center" vertical="center"/>
    </xf>
    <xf numFmtId="37" fontId="51" fillId="0" borderId="4" xfId="0" applyNumberFormat="1" applyFont="1" applyBorder="1" applyAlignment="1">
      <alignment horizontal="center" vertical="center"/>
    </xf>
    <xf numFmtId="37" fontId="52" fillId="0" borderId="4" xfId="0" applyNumberFormat="1" applyFont="1" applyBorder="1" applyAlignment="1">
      <alignment horizontal="center" vertical="center"/>
    </xf>
    <xf numFmtId="37" fontId="53" fillId="0" borderId="4" xfId="0" applyNumberFormat="1" applyFont="1" applyBorder="1" applyAlignment="1">
      <alignment horizontal="center" vertical="center"/>
    </xf>
    <xf numFmtId="37" fontId="74" fillId="0" borderId="1" xfId="0" applyNumberFormat="1" applyFont="1" applyBorder="1" applyAlignment="1">
      <alignment horizontal="center" vertical="center"/>
    </xf>
    <xf numFmtId="37" fontId="75" fillId="0" borderId="1" xfId="0" applyNumberFormat="1" applyFont="1" applyBorder="1" applyAlignment="1">
      <alignment horizontal="center" vertical="center"/>
    </xf>
    <xf numFmtId="37" fontId="76" fillId="0" borderId="1" xfId="0" applyNumberFormat="1" applyFont="1" applyBorder="1" applyAlignment="1">
      <alignment horizontal="center" vertical="center"/>
    </xf>
    <xf numFmtId="37" fontId="77" fillId="0" borderId="1" xfId="0" applyNumberFormat="1" applyFont="1" applyBorder="1" applyAlignment="1">
      <alignment horizontal="center" vertical="center"/>
    </xf>
    <xf numFmtId="37" fontId="83" fillId="0" borderId="0" xfId="0" applyNumberFormat="1" applyFont="1" applyAlignment="1">
      <alignment horizontal="right" vertical="center" wrapText="1"/>
    </xf>
    <xf numFmtId="37" fontId="84" fillId="0" borderId="0" xfId="0" applyNumberFormat="1" applyFont="1" applyAlignment="1">
      <alignment horizontal="center" vertical="center"/>
    </xf>
    <xf numFmtId="37" fontId="85" fillId="0" borderId="0" xfId="0" applyNumberFormat="1" applyFont="1" applyAlignment="1">
      <alignment horizontal="center" vertical="center"/>
    </xf>
    <xf numFmtId="37" fontId="86" fillId="0" borderId="0" xfId="0" applyNumberFormat="1" applyFont="1" applyAlignment="1">
      <alignment horizontal="center" vertical="center"/>
    </xf>
    <xf numFmtId="37" fontId="87" fillId="0" borderId="0" xfId="0" applyNumberFormat="1" applyFont="1" applyAlignment="1">
      <alignment horizontal="center" vertical="center"/>
    </xf>
    <xf numFmtId="37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center" vertical="center"/>
    </xf>
    <xf numFmtId="37" fontId="91" fillId="0" borderId="0" xfId="0" applyNumberFormat="1" applyFont="1" applyAlignment="1">
      <alignment horizontal="right" vertical="center" wrapText="1"/>
    </xf>
    <xf numFmtId="37" fontId="92" fillId="0" borderId="0" xfId="0" applyNumberFormat="1" applyFont="1" applyAlignment="1">
      <alignment horizontal="center" vertical="center"/>
    </xf>
    <xf numFmtId="37" fontId="93" fillId="0" borderId="0" xfId="0" applyNumberFormat="1" applyFont="1" applyAlignment="1">
      <alignment horizontal="center" vertical="center"/>
    </xf>
    <xf numFmtId="37" fontId="94" fillId="0" borderId="0" xfId="0" applyNumberFormat="1" applyFont="1" applyAlignment="1">
      <alignment horizontal="center" vertical="center"/>
    </xf>
    <xf numFmtId="37" fontId="95" fillId="0" borderId="0" xfId="0" applyNumberFormat="1" applyFont="1" applyAlignment="1">
      <alignment horizontal="center" vertical="center"/>
    </xf>
    <xf numFmtId="37" fontId="96" fillId="0" borderId="0" xfId="0" applyNumberFormat="1" applyFont="1" applyAlignment="1">
      <alignment horizontal="center" vertical="center"/>
    </xf>
    <xf numFmtId="37" fontId="97" fillId="0" borderId="0" xfId="0" applyNumberFormat="1" applyFont="1" applyAlignment="1">
      <alignment horizontal="center" vertical="center"/>
    </xf>
    <xf numFmtId="37" fontId="98" fillId="0" borderId="0" xfId="0" applyNumberFormat="1" applyFont="1" applyAlignment="1">
      <alignment horizontal="right" vertical="center" wrapText="1"/>
    </xf>
    <xf numFmtId="37" fontId="99" fillId="0" borderId="0" xfId="0" applyNumberFormat="1" applyFont="1" applyAlignment="1">
      <alignment horizontal="center" vertical="center"/>
    </xf>
    <xf numFmtId="37" fontId="100" fillId="0" borderId="0" xfId="0" applyNumberFormat="1" applyFont="1" applyAlignment="1">
      <alignment horizontal="center" vertical="center"/>
    </xf>
    <xf numFmtId="37" fontId="101" fillId="0" borderId="0" xfId="0" applyNumberFormat="1" applyFont="1" applyAlignment="1">
      <alignment horizontal="center" vertical="center"/>
    </xf>
    <xf numFmtId="37" fontId="102" fillId="0" borderId="0" xfId="0" applyNumberFormat="1" applyFont="1" applyAlignment="1">
      <alignment horizontal="center" vertical="center"/>
    </xf>
    <xf numFmtId="37" fontId="103" fillId="0" borderId="0" xfId="0" applyNumberFormat="1" applyFont="1" applyAlignment="1">
      <alignment horizontal="center" vertical="center"/>
    </xf>
    <xf numFmtId="37" fontId="104" fillId="0" borderId="0" xfId="0" applyNumberFormat="1" applyFont="1" applyAlignment="1">
      <alignment horizontal="center" vertical="center"/>
    </xf>
    <xf numFmtId="37" fontId="105" fillId="0" borderId="0" xfId="0" applyNumberFormat="1" applyFont="1" applyAlignment="1">
      <alignment horizontal="center" vertical="center"/>
    </xf>
    <xf numFmtId="37" fontId="106" fillId="0" borderId="0" xfId="0" applyNumberFormat="1" applyFont="1" applyAlignment="1">
      <alignment horizontal="center" vertical="center"/>
    </xf>
    <xf numFmtId="37" fontId="107" fillId="0" borderId="0" xfId="0" applyNumberFormat="1" applyFont="1" applyAlignment="1">
      <alignment horizontal="center" vertical="center"/>
    </xf>
    <xf numFmtId="37" fontId="108" fillId="0" borderId="0" xfId="0" applyNumberFormat="1" applyFont="1" applyAlignment="1">
      <alignment horizontal="center" vertical="center"/>
    </xf>
    <xf numFmtId="37" fontId="109" fillId="0" borderId="3" xfId="0" applyNumberFormat="1" applyFont="1" applyBorder="1" applyAlignment="1">
      <alignment horizontal="center" vertical="center"/>
    </xf>
    <xf numFmtId="37" fontId="110" fillId="0" borderId="3" xfId="0" applyNumberFormat="1" applyFont="1" applyBorder="1" applyAlignment="1">
      <alignment horizontal="center" vertical="center"/>
    </xf>
    <xf numFmtId="37" fontId="111" fillId="0" borderId="3" xfId="0" applyNumberFormat="1" applyFont="1" applyBorder="1" applyAlignment="1">
      <alignment horizontal="center" vertical="center"/>
    </xf>
    <xf numFmtId="37" fontId="112" fillId="0" borderId="3" xfId="0" applyNumberFormat="1" applyFont="1" applyBorder="1" applyAlignment="1">
      <alignment horizontal="center" vertical="center"/>
    </xf>
    <xf numFmtId="37" fontId="113" fillId="0" borderId="3" xfId="0" applyNumberFormat="1" applyFont="1" applyBorder="1" applyAlignment="1">
      <alignment horizontal="center" vertical="center"/>
    </xf>
    <xf numFmtId="37" fontId="114" fillId="0" borderId="3" xfId="0" applyNumberFormat="1" applyFont="1" applyBorder="1" applyAlignment="1">
      <alignment horizontal="center" vertical="center"/>
    </xf>
    <xf numFmtId="37" fontId="115" fillId="0" borderId="3" xfId="0" applyNumberFormat="1" applyFont="1" applyBorder="1" applyAlignment="1">
      <alignment horizontal="center" vertical="center"/>
    </xf>
    <xf numFmtId="37" fontId="117" fillId="0" borderId="4" xfId="0" applyNumberFormat="1" applyFont="1" applyBorder="1" applyAlignment="1">
      <alignment horizontal="center" vertical="center"/>
    </xf>
    <xf numFmtId="37" fontId="118" fillId="0" borderId="4" xfId="0" applyNumberFormat="1" applyFont="1" applyBorder="1" applyAlignment="1">
      <alignment horizontal="center" vertical="center"/>
    </xf>
    <xf numFmtId="37" fontId="119" fillId="0" borderId="4" xfId="0" applyNumberFormat="1" applyFont="1" applyBorder="1" applyAlignment="1">
      <alignment horizontal="center" vertical="center"/>
    </xf>
    <xf numFmtId="37" fontId="120" fillId="0" borderId="4" xfId="0" applyNumberFormat="1" applyFont="1" applyBorder="1" applyAlignment="1">
      <alignment horizontal="center" vertical="center"/>
    </xf>
    <xf numFmtId="37" fontId="121" fillId="0" borderId="4" xfId="0" applyNumberFormat="1" applyFont="1" applyBorder="1" applyAlignment="1">
      <alignment horizontal="center" vertical="center"/>
    </xf>
    <xf numFmtId="37" fontId="122" fillId="0" borderId="4" xfId="0" applyNumberFormat="1" applyFont="1" applyBorder="1" applyAlignment="1">
      <alignment horizontal="center" vertical="center"/>
    </xf>
    <xf numFmtId="37" fontId="123" fillId="0" borderId="4" xfId="0" applyNumberFormat="1" applyFont="1" applyBorder="1" applyAlignment="1">
      <alignment horizontal="center" vertical="center"/>
    </xf>
    <xf numFmtId="37" fontId="124" fillId="0" borderId="4" xfId="0" applyNumberFormat="1" applyFont="1" applyBorder="1" applyAlignment="1">
      <alignment horizontal="center" vertical="center"/>
    </xf>
    <xf numFmtId="37" fontId="125" fillId="0" borderId="4" xfId="0" applyNumberFormat="1" applyFont="1" applyBorder="1" applyAlignment="1">
      <alignment horizontal="center" vertical="center"/>
    </xf>
    <xf numFmtId="37" fontId="126" fillId="0" borderId="4" xfId="0" applyNumberFormat="1" applyFont="1" applyBorder="1" applyAlignment="1">
      <alignment horizontal="center" vertical="center"/>
    </xf>
    <xf numFmtId="37" fontId="127" fillId="0" borderId="4" xfId="0" applyNumberFormat="1" applyFont="1" applyBorder="1" applyAlignment="1">
      <alignment horizontal="center" vertical="center"/>
    </xf>
    <xf numFmtId="37" fontId="128" fillId="0" borderId="4" xfId="0" applyNumberFormat="1" applyFont="1" applyBorder="1" applyAlignment="1">
      <alignment horizontal="center" vertical="center"/>
    </xf>
    <xf numFmtId="37" fontId="132" fillId="0" borderId="1" xfId="0" applyNumberFormat="1" applyFont="1" applyBorder="1" applyAlignment="1">
      <alignment horizontal="center" vertical="center"/>
    </xf>
    <xf numFmtId="37" fontId="133" fillId="0" borderId="1" xfId="0" applyNumberFormat="1" applyFont="1" applyBorder="1" applyAlignment="1">
      <alignment horizontal="center" vertical="center"/>
    </xf>
    <xf numFmtId="37" fontId="134" fillId="0" borderId="1" xfId="0" applyNumberFormat="1" applyFont="1" applyBorder="1" applyAlignment="1">
      <alignment horizontal="center" vertical="center"/>
    </xf>
    <xf numFmtId="37" fontId="135" fillId="0" borderId="1" xfId="0" applyNumberFormat="1" applyFont="1" applyBorder="1" applyAlignment="1">
      <alignment horizontal="center" vertical="center" wrapText="1"/>
    </xf>
    <xf numFmtId="37" fontId="136" fillId="0" borderId="1" xfId="0" applyNumberFormat="1" applyFont="1" applyBorder="1" applyAlignment="1">
      <alignment horizontal="center" vertical="center" wrapText="1"/>
    </xf>
    <xf numFmtId="37" fontId="137" fillId="0" borderId="0" xfId="0" applyNumberFormat="1" applyFont="1" applyAlignment="1">
      <alignment horizontal="right" vertical="center"/>
    </xf>
    <xf numFmtId="37" fontId="138" fillId="0" borderId="0" xfId="0" applyNumberFormat="1" applyFont="1" applyAlignment="1">
      <alignment horizontal="center" vertical="center"/>
    </xf>
    <xf numFmtId="10" fontId="139" fillId="0" borderId="0" xfId="0" applyNumberFormat="1" applyFont="1" applyAlignment="1">
      <alignment horizontal="center" vertical="center"/>
    </xf>
    <xf numFmtId="10" fontId="140" fillId="0" borderId="0" xfId="0" applyNumberFormat="1" applyFont="1" applyAlignment="1">
      <alignment horizontal="center" vertical="center"/>
    </xf>
    <xf numFmtId="37" fontId="141" fillId="0" borderId="0" xfId="0" applyNumberFormat="1" applyFont="1" applyAlignment="1">
      <alignment horizontal="right" vertical="center"/>
    </xf>
    <xf numFmtId="37" fontId="142" fillId="0" borderId="0" xfId="0" applyNumberFormat="1" applyFont="1" applyAlignment="1">
      <alignment horizontal="center" vertical="center"/>
    </xf>
    <xf numFmtId="10" fontId="143" fillId="0" borderId="0" xfId="0" applyNumberFormat="1" applyFont="1" applyAlignment="1">
      <alignment horizontal="center" vertical="center"/>
    </xf>
    <xf numFmtId="37" fontId="144" fillId="0" borderId="0" xfId="0" applyNumberFormat="1" applyFont="1" applyAlignment="1">
      <alignment horizontal="right" vertical="center"/>
    </xf>
    <xf numFmtId="37" fontId="145" fillId="0" borderId="0" xfId="0" applyNumberFormat="1" applyFont="1" applyAlignment="1">
      <alignment horizontal="center" vertical="center"/>
    </xf>
    <xf numFmtId="10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right" vertical="center"/>
    </xf>
    <xf numFmtId="37" fontId="148" fillId="0" borderId="0" xfId="0" applyNumberFormat="1" applyFont="1" applyAlignment="1">
      <alignment horizontal="center" vertical="center"/>
    </xf>
    <xf numFmtId="10" fontId="149" fillId="0" borderId="0" xfId="0" applyNumberFormat="1" applyFont="1" applyAlignment="1">
      <alignment horizontal="center" vertical="center"/>
    </xf>
    <xf numFmtId="37" fontId="151" fillId="0" borderId="3" xfId="0" applyNumberFormat="1" applyFont="1" applyBorder="1" applyAlignment="1">
      <alignment horizontal="center" vertical="center"/>
    </xf>
    <xf numFmtId="10" fontId="153" fillId="0" borderId="3" xfId="0" applyNumberFormat="1" applyFont="1" applyBorder="1" applyAlignment="1">
      <alignment horizontal="center" vertical="center"/>
    </xf>
    <xf numFmtId="37" fontId="154" fillId="0" borderId="4" xfId="0" applyNumberFormat="1" applyFont="1" applyBorder="1" applyAlignment="1">
      <alignment horizontal="center" vertical="center"/>
    </xf>
    <xf numFmtId="37" fontId="155" fillId="0" borderId="4" xfId="0" applyNumberFormat="1" applyFont="1" applyBorder="1" applyAlignment="1">
      <alignment horizontal="center" vertical="center"/>
    </xf>
    <xf numFmtId="37" fontId="156" fillId="0" borderId="4" xfId="0" applyNumberFormat="1" applyFont="1" applyBorder="1" applyAlignment="1">
      <alignment horizontal="center" vertical="center"/>
    </xf>
    <xf numFmtId="37" fontId="163" fillId="0" borderId="1" xfId="0" applyNumberFormat="1" applyFont="1" applyBorder="1" applyAlignment="1">
      <alignment horizontal="center" vertical="center"/>
    </xf>
    <xf numFmtId="37" fontId="164" fillId="0" borderId="1" xfId="0" applyNumberFormat="1" applyFont="1" applyBorder="1" applyAlignment="1">
      <alignment horizontal="center" vertical="center" wrapText="1"/>
    </xf>
    <xf numFmtId="37" fontId="165" fillId="0" borderId="1" xfId="0" applyNumberFormat="1" applyFont="1" applyBorder="1" applyAlignment="1">
      <alignment horizontal="center" vertical="center" wrapText="1"/>
    </xf>
    <xf numFmtId="37" fontId="166" fillId="0" borderId="1" xfId="0" applyNumberFormat="1" applyFont="1" applyBorder="1" applyAlignment="1">
      <alignment horizontal="center" vertical="center" wrapText="1"/>
    </xf>
    <xf numFmtId="37" fontId="167" fillId="0" borderId="1" xfId="0" applyNumberFormat="1" applyFont="1" applyBorder="1" applyAlignment="1">
      <alignment horizontal="center" vertical="center" wrapText="1"/>
    </xf>
    <xf numFmtId="37" fontId="168" fillId="0" borderId="1" xfId="0" applyNumberFormat="1" applyFont="1" applyBorder="1" applyAlignment="1">
      <alignment horizontal="center" vertical="center" wrapText="1"/>
    </xf>
    <xf numFmtId="37" fontId="169" fillId="0" borderId="1" xfId="0" applyNumberFormat="1" applyFont="1" applyBorder="1" applyAlignment="1">
      <alignment horizontal="center" vertical="center" wrapText="1"/>
    </xf>
    <xf numFmtId="37" fontId="170" fillId="0" borderId="1" xfId="0" applyNumberFormat="1" applyFont="1" applyBorder="1" applyAlignment="1">
      <alignment horizontal="center" vertical="center" wrapText="1"/>
    </xf>
    <xf numFmtId="37" fontId="171" fillId="0" borderId="1" xfId="0" applyNumberFormat="1" applyFont="1" applyBorder="1" applyAlignment="1">
      <alignment horizontal="center" vertical="center" wrapText="1"/>
    </xf>
    <xf numFmtId="37" fontId="172" fillId="0" borderId="1" xfId="0" applyNumberFormat="1" applyFont="1" applyBorder="1" applyAlignment="1">
      <alignment horizontal="center" vertical="center" wrapText="1"/>
    </xf>
    <xf numFmtId="37" fontId="173" fillId="0" borderId="0" xfId="0" applyNumberFormat="1" applyFont="1" applyAlignment="1">
      <alignment horizontal="center" vertical="center" wrapText="1"/>
    </xf>
    <xf numFmtId="37" fontId="174" fillId="0" borderId="0" xfId="0" applyNumberFormat="1" applyFont="1" applyAlignment="1">
      <alignment horizontal="center" vertical="center"/>
    </xf>
    <xf numFmtId="37" fontId="175" fillId="0" borderId="0" xfId="0" applyNumberFormat="1" applyFont="1" applyAlignment="1">
      <alignment horizontal="center" vertical="center"/>
    </xf>
    <xf numFmtId="37" fontId="176" fillId="0" borderId="0" xfId="0" applyNumberFormat="1" applyFont="1" applyAlignment="1">
      <alignment horizontal="center" vertical="center"/>
    </xf>
    <xf numFmtId="37" fontId="177" fillId="0" borderId="0" xfId="0" applyNumberFormat="1" applyFont="1" applyAlignment="1">
      <alignment horizontal="center" vertical="center"/>
    </xf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center" vertical="center" wrapText="1"/>
    </xf>
    <xf numFmtId="37" fontId="180" fillId="0" borderId="0" xfId="0" applyNumberFormat="1" applyFont="1" applyAlignment="1">
      <alignment horizontal="center" vertical="center"/>
    </xf>
    <xf numFmtId="37" fontId="181" fillId="0" borderId="0" xfId="0" applyNumberFormat="1" applyFont="1" applyAlignment="1">
      <alignment horizontal="center" vertical="center"/>
    </xf>
    <xf numFmtId="37" fontId="182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center" vertical="center"/>
    </xf>
    <xf numFmtId="37" fontId="184" fillId="0" borderId="0" xfId="0" applyNumberFormat="1" applyFont="1" applyAlignment="1">
      <alignment horizontal="center" vertical="center"/>
    </xf>
    <xf numFmtId="37" fontId="185" fillId="0" borderId="0" xfId="0" applyNumberFormat="1" applyFont="1" applyAlignment="1">
      <alignment horizontal="center" vertical="center" wrapText="1"/>
    </xf>
    <xf numFmtId="37" fontId="186" fillId="0" borderId="0" xfId="0" applyNumberFormat="1" applyFont="1" applyAlignment="1">
      <alignment horizontal="center" vertical="center"/>
    </xf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center" vertical="center"/>
    </xf>
    <xf numFmtId="37" fontId="189" fillId="0" borderId="0" xfId="0" applyNumberFormat="1" applyFont="1" applyAlignment="1">
      <alignment horizontal="center" vertical="center"/>
    </xf>
    <xf numFmtId="37" fontId="190" fillId="0" borderId="0" xfId="0" applyNumberFormat="1" applyFont="1" applyAlignment="1">
      <alignment horizontal="center" vertical="center"/>
    </xf>
    <xf numFmtId="37" fontId="191" fillId="0" borderId="3" xfId="0" applyNumberFormat="1" applyFont="1" applyBorder="1" applyAlignment="1">
      <alignment horizontal="center" vertical="center"/>
    </xf>
    <xf numFmtId="37" fontId="192" fillId="0" borderId="3" xfId="0" applyNumberFormat="1" applyFont="1" applyBorder="1" applyAlignment="1">
      <alignment horizontal="center" vertical="center"/>
    </xf>
    <xf numFmtId="37" fontId="193" fillId="0" borderId="3" xfId="0" applyNumberFormat="1" applyFont="1" applyBorder="1" applyAlignment="1">
      <alignment horizontal="center" vertical="center"/>
    </xf>
    <xf numFmtId="37" fontId="194" fillId="0" borderId="3" xfId="0" applyNumberFormat="1" applyFont="1" applyBorder="1" applyAlignment="1">
      <alignment horizontal="center" vertical="center"/>
    </xf>
    <xf numFmtId="37" fontId="195" fillId="0" borderId="3" xfId="0" applyNumberFormat="1" applyFont="1" applyBorder="1" applyAlignment="1">
      <alignment horizontal="center" vertical="center"/>
    </xf>
    <xf numFmtId="37" fontId="196" fillId="0" borderId="3" xfId="0" applyNumberFormat="1" applyFont="1" applyBorder="1" applyAlignment="1">
      <alignment horizontal="center" vertical="center"/>
    </xf>
    <xf numFmtId="37" fontId="197" fillId="0" borderId="3" xfId="0" applyNumberFormat="1" applyFont="1" applyBorder="1" applyAlignment="1">
      <alignment horizontal="center" vertical="center"/>
    </xf>
    <xf numFmtId="37" fontId="198" fillId="0" borderId="4" xfId="0" applyNumberFormat="1" applyFont="1" applyBorder="1" applyAlignment="1">
      <alignment horizontal="center" vertical="center"/>
    </xf>
    <xf numFmtId="37" fontId="199" fillId="0" borderId="4" xfId="0" applyNumberFormat="1" applyFont="1" applyBorder="1" applyAlignment="1">
      <alignment horizontal="center" vertical="center"/>
    </xf>
    <xf numFmtId="37" fontId="200" fillId="0" borderId="4" xfId="0" applyNumberFormat="1" applyFont="1" applyBorder="1" applyAlignment="1">
      <alignment horizontal="center" vertical="center"/>
    </xf>
    <xf numFmtId="37" fontId="201" fillId="0" borderId="4" xfId="0" applyNumberFormat="1" applyFont="1" applyBorder="1" applyAlignment="1">
      <alignment horizontal="center" vertical="center"/>
    </xf>
    <xf numFmtId="37" fontId="202" fillId="0" borderId="4" xfId="0" applyNumberFormat="1" applyFont="1" applyBorder="1" applyAlignment="1">
      <alignment horizontal="center" vertical="center"/>
    </xf>
    <xf numFmtId="37" fontId="203" fillId="0" borderId="4" xfId="0" applyNumberFormat="1" applyFont="1" applyBorder="1" applyAlignment="1">
      <alignment horizontal="center" vertical="center"/>
    </xf>
    <xf numFmtId="37" fontId="209" fillId="0" borderId="0" xfId="0" applyNumberFormat="1" applyFont="1" applyAlignment="1">
      <alignment horizontal="center" vertical="center"/>
    </xf>
    <xf numFmtId="37" fontId="210" fillId="0" borderId="1" xfId="0" applyNumberFormat="1" applyFont="1" applyBorder="1" applyAlignment="1">
      <alignment horizontal="center" vertical="center" wrapText="1"/>
    </xf>
    <xf numFmtId="37" fontId="211" fillId="0" borderId="1" xfId="0" applyNumberFormat="1" applyFont="1" applyBorder="1" applyAlignment="1">
      <alignment horizontal="center" vertical="center" wrapText="1"/>
    </xf>
    <xf numFmtId="37" fontId="212" fillId="0" borderId="1" xfId="0" applyNumberFormat="1" applyFont="1" applyBorder="1" applyAlignment="1">
      <alignment horizontal="center" vertical="center" wrapText="1"/>
    </xf>
    <xf numFmtId="37" fontId="213" fillId="0" borderId="1" xfId="0" applyNumberFormat="1" applyFont="1" applyBorder="1" applyAlignment="1">
      <alignment horizontal="center" vertical="center" wrapText="1"/>
    </xf>
    <xf numFmtId="37" fontId="214" fillId="0" borderId="1" xfId="0" applyNumberFormat="1" applyFont="1" applyBorder="1" applyAlignment="1">
      <alignment horizontal="center" vertical="center" wrapText="1"/>
    </xf>
    <xf numFmtId="37" fontId="215" fillId="0" borderId="1" xfId="0" applyNumberFormat="1" applyFont="1" applyBorder="1" applyAlignment="1">
      <alignment horizontal="center" vertical="center" wrapText="1"/>
    </xf>
    <xf numFmtId="37" fontId="216" fillId="0" borderId="1" xfId="0" applyNumberFormat="1" applyFont="1" applyBorder="1" applyAlignment="1">
      <alignment horizontal="center" vertical="center" wrapText="1"/>
    </xf>
    <xf numFmtId="37" fontId="217" fillId="0" borderId="1" xfId="0" applyNumberFormat="1" applyFont="1" applyBorder="1" applyAlignment="1">
      <alignment horizontal="center" vertical="center" wrapText="1"/>
    </xf>
    <xf numFmtId="37" fontId="219" fillId="0" borderId="0" xfId="0" applyNumberFormat="1" applyFont="1" applyAlignment="1">
      <alignment horizontal="center" vertical="center"/>
    </xf>
    <xf numFmtId="37" fontId="220" fillId="0" borderId="0" xfId="0" applyNumberFormat="1" applyFont="1" applyAlignment="1">
      <alignment horizontal="center" vertical="center"/>
    </xf>
    <xf numFmtId="37" fontId="221" fillId="0" borderId="0" xfId="0" applyNumberFormat="1" applyFont="1" applyAlignment="1">
      <alignment horizontal="center" vertical="center"/>
    </xf>
    <xf numFmtId="37" fontId="222" fillId="0" borderId="0" xfId="0" applyNumberFormat="1" applyFont="1" applyAlignment="1">
      <alignment horizontal="center" vertical="center"/>
    </xf>
    <xf numFmtId="37" fontId="224" fillId="0" borderId="0" xfId="0" applyNumberFormat="1" applyFont="1" applyAlignment="1">
      <alignment horizontal="center" vertical="center"/>
    </xf>
    <xf numFmtId="37" fontId="225" fillId="0" borderId="0" xfId="0" applyNumberFormat="1" applyFont="1" applyAlignment="1">
      <alignment horizontal="center" vertical="center"/>
    </xf>
    <xf numFmtId="37" fontId="226" fillId="0" borderId="0" xfId="0" applyNumberFormat="1" applyFont="1" applyAlignment="1">
      <alignment horizontal="center" vertical="center"/>
    </xf>
    <xf numFmtId="37" fontId="227" fillId="0" borderId="0" xfId="0" applyNumberFormat="1" applyFont="1" applyAlignment="1">
      <alignment horizontal="center" vertical="center"/>
    </xf>
    <xf numFmtId="37" fontId="229" fillId="0" borderId="0" xfId="0" applyNumberFormat="1" applyFont="1" applyAlignment="1">
      <alignment horizontal="center" vertical="center"/>
    </xf>
    <xf numFmtId="37" fontId="230" fillId="0" borderId="0" xfId="0" applyNumberFormat="1" applyFont="1" applyAlignment="1">
      <alignment horizontal="center" vertical="center"/>
    </xf>
    <xf numFmtId="37" fontId="231" fillId="0" borderId="0" xfId="0" applyNumberFormat="1" applyFont="1" applyAlignment="1">
      <alignment horizontal="center" vertical="center"/>
    </xf>
    <xf numFmtId="37" fontId="232" fillId="0" borderId="0" xfId="0" applyNumberFormat="1" applyFont="1" applyAlignment="1">
      <alignment horizontal="center" vertical="center"/>
    </xf>
    <xf numFmtId="37" fontId="234" fillId="0" borderId="0" xfId="0" applyNumberFormat="1" applyFont="1" applyAlignment="1">
      <alignment horizontal="center" vertical="center"/>
    </xf>
    <xf numFmtId="37" fontId="235" fillId="0" borderId="0" xfId="0" applyNumberFormat="1" applyFont="1" applyAlignment="1">
      <alignment horizontal="center" vertical="center"/>
    </xf>
    <xf numFmtId="37" fontId="236" fillId="0" borderId="0" xfId="0" applyNumberFormat="1" applyFont="1" applyAlignment="1">
      <alignment horizontal="center" vertical="center"/>
    </xf>
    <xf numFmtId="37" fontId="237" fillId="0" borderId="0" xfId="0" applyNumberFormat="1" applyFont="1" applyAlignment="1">
      <alignment horizontal="center" vertical="center"/>
    </xf>
    <xf numFmtId="37" fontId="238" fillId="0" borderId="0" xfId="0" applyNumberFormat="1" applyFont="1" applyAlignment="1">
      <alignment horizontal="center" vertical="center"/>
    </xf>
    <xf numFmtId="37" fontId="239" fillId="0" borderId="0" xfId="0" applyNumberFormat="1" applyFont="1" applyAlignment="1">
      <alignment horizontal="center" vertical="center"/>
    </xf>
    <xf numFmtId="37" fontId="240" fillId="0" borderId="0" xfId="0" applyNumberFormat="1" applyFont="1" applyAlignment="1">
      <alignment horizontal="center" vertical="center"/>
    </xf>
    <xf numFmtId="37" fontId="241" fillId="0" borderId="0" xfId="0" applyNumberFormat="1" applyFont="1" applyAlignment="1">
      <alignment horizontal="center" vertical="center"/>
    </xf>
    <xf numFmtId="37" fontId="243" fillId="0" borderId="0" xfId="0" applyNumberFormat="1" applyFont="1" applyAlignment="1">
      <alignment horizontal="center" vertical="center"/>
    </xf>
    <xf numFmtId="37" fontId="244" fillId="0" borderId="0" xfId="0" applyNumberFormat="1" applyFont="1" applyAlignment="1">
      <alignment horizontal="center" vertical="center"/>
    </xf>
    <xf numFmtId="37" fontId="245" fillId="0" borderId="0" xfId="0" applyNumberFormat="1" applyFont="1" applyAlignment="1">
      <alignment horizontal="center" vertical="center"/>
    </xf>
    <xf numFmtId="37" fontId="246" fillId="0" borderId="0" xfId="0" applyNumberFormat="1" applyFont="1" applyAlignment="1">
      <alignment horizontal="center" vertical="center"/>
    </xf>
    <xf numFmtId="37" fontId="247" fillId="0" borderId="0" xfId="0" applyNumberFormat="1" applyFont="1" applyAlignment="1">
      <alignment horizontal="center" vertical="center"/>
    </xf>
    <xf numFmtId="37" fontId="248" fillId="0" borderId="0" xfId="0" applyNumberFormat="1" applyFont="1" applyAlignment="1">
      <alignment horizontal="center" vertical="center"/>
    </xf>
    <xf numFmtId="37" fontId="249" fillId="0" borderId="0" xfId="0" applyNumberFormat="1" applyFont="1" applyAlignment="1">
      <alignment horizontal="center" vertical="center"/>
    </xf>
    <xf numFmtId="37" fontId="250" fillId="0" borderId="0" xfId="0" applyNumberFormat="1" applyFont="1" applyAlignment="1">
      <alignment horizontal="center" vertical="center"/>
    </xf>
    <xf numFmtId="37" fontId="252" fillId="0" borderId="0" xfId="0" applyNumberFormat="1" applyFont="1" applyAlignment="1">
      <alignment horizontal="center" vertical="center"/>
    </xf>
    <xf numFmtId="37" fontId="253" fillId="0" borderId="0" xfId="0" applyNumberFormat="1" applyFont="1" applyAlignment="1">
      <alignment horizontal="center" vertical="center"/>
    </xf>
    <xf numFmtId="37" fontId="254" fillId="0" borderId="0" xfId="0" applyNumberFormat="1" applyFont="1" applyAlignment="1">
      <alignment horizontal="center" vertical="center"/>
    </xf>
    <xf numFmtId="37" fontId="255" fillId="0" borderId="0" xfId="0" applyNumberFormat="1" applyFont="1" applyAlignment="1">
      <alignment horizontal="center" vertical="center"/>
    </xf>
    <xf numFmtId="37" fontId="257" fillId="0" borderId="0" xfId="0" applyNumberFormat="1" applyFont="1" applyAlignment="1">
      <alignment horizontal="center" vertical="center"/>
    </xf>
    <xf numFmtId="37" fontId="258" fillId="0" borderId="0" xfId="0" applyNumberFormat="1" applyFont="1" applyAlignment="1">
      <alignment horizontal="center" vertical="center"/>
    </xf>
    <xf numFmtId="37" fontId="259" fillId="0" borderId="0" xfId="0" applyNumberFormat="1" applyFont="1" applyAlignment="1">
      <alignment horizontal="center" vertical="center"/>
    </xf>
    <xf numFmtId="37" fontId="260" fillId="0" borderId="0" xfId="0" applyNumberFormat="1" applyFont="1" applyAlignment="1">
      <alignment horizontal="center" vertical="center"/>
    </xf>
    <xf numFmtId="37" fontId="262" fillId="0" borderId="0" xfId="0" applyNumberFormat="1" applyFont="1" applyAlignment="1">
      <alignment horizontal="center" vertical="center"/>
    </xf>
    <xf numFmtId="37" fontId="263" fillId="0" borderId="0" xfId="0" applyNumberFormat="1" applyFont="1" applyAlignment="1">
      <alignment horizontal="center" vertical="center"/>
    </xf>
    <xf numFmtId="37" fontId="264" fillId="0" borderId="0" xfId="0" applyNumberFormat="1" applyFont="1" applyAlignment="1">
      <alignment horizontal="center" vertical="center"/>
    </xf>
    <xf numFmtId="37" fontId="265" fillId="0" borderId="0" xfId="0" applyNumberFormat="1" applyFont="1" applyAlignment="1">
      <alignment horizontal="center" vertical="center"/>
    </xf>
    <xf numFmtId="37" fontId="267" fillId="0" borderId="0" xfId="0" applyNumberFormat="1" applyFont="1" applyAlignment="1">
      <alignment horizontal="center" vertical="center"/>
    </xf>
    <xf numFmtId="37" fontId="268" fillId="0" borderId="0" xfId="0" applyNumberFormat="1" applyFont="1" applyAlignment="1">
      <alignment horizontal="center" vertical="center"/>
    </xf>
    <xf numFmtId="37" fontId="269" fillId="0" borderId="0" xfId="0" applyNumberFormat="1" applyFont="1" applyAlignment="1">
      <alignment horizontal="center" vertical="center"/>
    </xf>
    <xf numFmtId="37" fontId="270" fillId="0" borderId="0" xfId="0" applyNumberFormat="1" applyFont="1" applyAlignment="1">
      <alignment horizontal="center" vertical="center"/>
    </xf>
    <xf numFmtId="37" fontId="271" fillId="0" borderId="0" xfId="0" applyNumberFormat="1" applyFont="1" applyAlignment="1">
      <alignment horizontal="center" vertical="center"/>
    </xf>
    <xf numFmtId="37" fontId="272" fillId="0" borderId="0" xfId="0" applyNumberFormat="1" applyFont="1" applyAlignment="1">
      <alignment horizontal="center" vertical="center"/>
    </xf>
    <xf numFmtId="37" fontId="273" fillId="0" borderId="0" xfId="0" applyNumberFormat="1" applyFont="1" applyAlignment="1">
      <alignment horizontal="center" vertical="center"/>
    </xf>
    <xf numFmtId="37" fontId="274" fillId="0" borderId="0" xfId="0" applyNumberFormat="1" applyFont="1" applyAlignment="1">
      <alignment horizontal="center" vertical="center"/>
    </xf>
    <xf numFmtId="37" fontId="276" fillId="0" borderId="0" xfId="0" applyNumberFormat="1" applyFont="1" applyAlignment="1">
      <alignment horizontal="center" vertical="center"/>
    </xf>
    <xf numFmtId="37" fontId="277" fillId="0" borderId="0" xfId="0" applyNumberFormat="1" applyFont="1" applyAlignment="1">
      <alignment horizontal="center" vertical="center"/>
    </xf>
    <xf numFmtId="37" fontId="278" fillId="0" borderId="0" xfId="0" applyNumberFormat="1" applyFont="1" applyAlignment="1">
      <alignment horizontal="center" vertical="center"/>
    </xf>
    <xf numFmtId="37" fontId="279" fillId="0" borderId="0" xfId="0" applyNumberFormat="1" applyFont="1" applyAlignment="1">
      <alignment horizontal="center" vertical="center"/>
    </xf>
    <xf numFmtId="37" fontId="280" fillId="0" borderId="0" xfId="0" applyNumberFormat="1" applyFont="1" applyAlignment="1">
      <alignment horizontal="center" vertical="center"/>
    </xf>
    <xf numFmtId="37" fontId="281" fillId="0" borderId="0" xfId="0" applyNumberFormat="1" applyFont="1" applyAlignment="1">
      <alignment horizontal="center" vertical="center"/>
    </xf>
    <xf numFmtId="37" fontId="282" fillId="0" borderId="0" xfId="0" applyNumberFormat="1" applyFont="1" applyAlignment="1">
      <alignment horizontal="center" vertical="center"/>
    </xf>
    <xf numFmtId="37" fontId="283" fillId="0" borderId="0" xfId="0" applyNumberFormat="1" applyFont="1" applyAlignment="1">
      <alignment horizontal="center" vertical="center"/>
    </xf>
    <xf numFmtId="37" fontId="285" fillId="0" borderId="0" xfId="0" applyNumberFormat="1" applyFont="1" applyAlignment="1">
      <alignment horizontal="center" vertical="center"/>
    </xf>
    <xf numFmtId="37" fontId="286" fillId="0" borderId="0" xfId="0" applyNumberFormat="1" applyFont="1" applyAlignment="1">
      <alignment horizontal="center" vertical="center"/>
    </xf>
    <xf numFmtId="37" fontId="287" fillId="0" borderId="0" xfId="0" applyNumberFormat="1" applyFont="1" applyAlignment="1">
      <alignment horizontal="center" vertical="center"/>
    </xf>
    <xf numFmtId="37" fontId="288" fillId="0" borderId="0" xfId="0" applyNumberFormat="1" applyFont="1" applyAlignment="1">
      <alignment horizontal="center" vertical="center"/>
    </xf>
    <xf numFmtId="37" fontId="290" fillId="0" borderId="0" xfId="0" applyNumberFormat="1" applyFont="1" applyAlignment="1">
      <alignment horizontal="center" vertical="center"/>
    </xf>
    <xf numFmtId="37" fontId="291" fillId="0" borderId="0" xfId="0" applyNumberFormat="1" applyFont="1" applyAlignment="1">
      <alignment horizontal="center" vertical="center"/>
    </xf>
    <xf numFmtId="37" fontId="292" fillId="0" borderId="0" xfId="0" applyNumberFormat="1" applyFont="1" applyAlignment="1">
      <alignment horizontal="center" vertical="center"/>
    </xf>
    <xf numFmtId="37" fontId="293" fillId="0" borderId="0" xfId="0" applyNumberFormat="1" applyFont="1" applyAlignment="1">
      <alignment horizontal="center" vertical="center"/>
    </xf>
    <xf numFmtId="37" fontId="295" fillId="0" borderId="0" xfId="0" applyNumberFormat="1" applyFont="1" applyAlignment="1">
      <alignment horizontal="center" vertical="center"/>
    </xf>
    <xf numFmtId="37" fontId="296" fillId="0" borderId="0" xfId="0" applyNumberFormat="1" applyFont="1" applyAlignment="1">
      <alignment horizontal="center" vertical="center"/>
    </xf>
    <xf numFmtId="37" fontId="297" fillId="0" borderId="0" xfId="0" applyNumberFormat="1" applyFont="1" applyAlignment="1">
      <alignment horizontal="center" vertical="center"/>
    </xf>
    <xf numFmtId="37" fontId="298" fillId="0" borderId="0" xfId="0" applyNumberFormat="1" applyFont="1" applyAlignment="1">
      <alignment horizontal="center" vertical="center"/>
    </xf>
    <xf numFmtId="37" fontId="300" fillId="0" borderId="0" xfId="0" applyNumberFormat="1" applyFont="1" applyAlignment="1">
      <alignment horizontal="center" vertical="center"/>
    </xf>
    <xf numFmtId="37" fontId="301" fillId="0" borderId="0" xfId="0" applyNumberFormat="1" applyFont="1" applyAlignment="1">
      <alignment horizontal="center" vertical="center"/>
    </xf>
    <xf numFmtId="37" fontId="302" fillId="0" borderId="0" xfId="0" applyNumberFormat="1" applyFont="1" applyAlignment="1">
      <alignment horizontal="center" vertical="center"/>
    </xf>
    <xf numFmtId="37" fontId="303" fillId="0" borderId="0" xfId="0" applyNumberFormat="1" applyFont="1" applyAlignment="1">
      <alignment horizontal="center" vertical="center"/>
    </xf>
    <xf numFmtId="37" fontId="305" fillId="0" borderId="0" xfId="0" applyNumberFormat="1" applyFont="1" applyAlignment="1">
      <alignment horizontal="center" vertical="center"/>
    </xf>
    <xf numFmtId="37" fontId="306" fillId="0" borderId="0" xfId="0" applyNumberFormat="1" applyFont="1" applyAlignment="1">
      <alignment horizontal="center" vertical="center"/>
    </xf>
    <xf numFmtId="37" fontId="307" fillId="0" borderId="0" xfId="0" applyNumberFormat="1" applyFont="1" applyAlignment="1">
      <alignment horizontal="center" vertical="center"/>
    </xf>
    <xf numFmtId="37" fontId="308" fillId="0" borderId="0" xfId="0" applyNumberFormat="1" applyFont="1" applyAlignment="1">
      <alignment horizontal="center" vertical="center"/>
    </xf>
    <xf numFmtId="37" fontId="310" fillId="0" borderId="0" xfId="0" applyNumberFormat="1" applyFont="1" applyAlignment="1">
      <alignment horizontal="center" vertical="center"/>
    </xf>
    <xf numFmtId="37" fontId="311" fillId="0" borderId="0" xfId="0" applyNumberFormat="1" applyFont="1" applyAlignment="1">
      <alignment horizontal="center" vertical="center"/>
    </xf>
    <xf numFmtId="37" fontId="312" fillId="0" borderId="0" xfId="0" applyNumberFormat="1" applyFont="1" applyAlignment="1">
      <alignment horizontal="center" vertical="center"/>
    </xf>
    <xf numFmtId="37" fontId="313" fillId="0" borderId="0" xfId="0" applyNumberFormat="1" applyFont="1" applyAlignment="1">
      <alignment horizontal="center" vertical="center"/>
    </xf>
    <xf numFmtId="37" fontId="314" fillId="0" borderId="0" xfId="0" applyNumberFormat="1" applyFont="1" applyAlignment="1">
      <alignment horizontal="center" vertical="center"/>
    </xf>
    <xf numFmtId="37" fontId="315" fillId="0" borderId="0" xfId="0" applyNumberFormat="1" applyFont="1" applyAlignment="1">
      <alignment horizontal="center" vertical="center"/>
    </xf>
    <xf numFmtId="37" fontId="316" fillId="0" borderId="0" xfId="0" applyNumberFormat="1" applyFont="1" applyAlignment="1">
      <alignment horizontal="center" vertical="center"/>
    </xf>
    <xf numFmtId="37" fontId="317" fillId="0" borderId="0" xfId="0" applyNumberFormat="1" applyFont="1" applyAlignment="1">
      <alignment horizontal="center" vertical="center"/>
    </xf>
    <xf numFmtId="37" fontId="319" fillId="0" borderId="0" xfId="0" applyNumberFormat="1" applyFont="1" applyAlignment="1">
      <alignment horizontal="center" vertical="center"/>
    </xf>
    <xf numFmtId="37" fontId="320" fillId="0" borderId="0" xfId="0" applyNumberFormat="1" applyFont="1" applyAlignment="1">
      <alignment horizontal="center" vertical="center"/>
    </xf>
    <xf numFmtId="37" fontId="321" fillId="0" borderId="0" xfId="0" applyNumberFormat="1" applyFont="1" applyAlignment="1">
      <alignment horizontal="center" vertical="center"/>
    </xf>
    <xf numFmtId="37" fontId="322" fillId="0" borderId="0" xfId="0" applyNumberFormat="1" applyFont="1" applyAlignment="1">
      <alignment horizontal="center" vertical="center"/>
    </xf>
    <xf numFmtId="37" fontId="324" fillId="0" borderId="0" xfId="0" applyNumberFormat="1" applyFont="1" applyAlignment="1">
      <alignment horizontal="center" vertical="center"/>
    </xf>
    <xf numFmtId="37" fontId="325" fillId="0" borderId="0" xfId="0" applyNumberFormat="1" applyFont="1" applyAlignment="1">
      <alignment horizontal="center" vertical="center"/>
    </xf>
    <xf numFmtId="37" fontId="326" fillId="0" borderId="0" xfId="0" applyNumberFormat="1" applyFont="1" applyAlignment="1">
      <alignment horizontal="center" vertical="center"/>
    </xf>
    <xf numFmtId="37" fontId="327" fillId="0" borderId="0" xfId="0" applyNumberFormat="1" applyFont="1" applyAlignment="1">
      <alignment horizontal="center" vertical="center"/>
    </xf>
    <xf numFmtId="37" fontId="329" fillId="0" borderId="0" xfId="0" applyNumberFormat="1" applyFont="1" applyAlignment="1">
      <alignment horizontal="center" vertical="center"/>
    </xf>
    <xf numFmtId="37" fontId="330" fillId="0" borderId="0" xfId="0" applyNumberFormat="1" applyFont="1" applyAlignment="1">
      <alignment horizontal="center" vertical="center"/>
    </xf>
    <xf numFmtId="37" fontId="331" fillId="0" borderId="0" xfId="0" applyNumberFormat="1" applyFont="1" applyAlignment="1">
      <alignment horizontal="center" vertical="center"/>
    </xf>
    <xf numFmtId="37" fontId="332" fillId="0" borderId="0" xfId="0" applyNumberFormat="1" applyFont="1" applyAlignment="1">
      <alignment horizontal="center" vertical="center"/>
    </xf>
    <xf numFmtId="37" fontId="333" fillId="0" borderId="0" xfId="0" applyNumberFormat="1" applyFont="1" applyAlignment="1">
      <alignment horizontal="center" vertical="center"/>
    </xf>
    <xf numFmtId="37" fontId="334" fillId="0" borderId="3" xfId="0" applyNumberFormat="1" applyFont="1" applyBorder="1" applyAlignment="1">
      <alignment horizontal="center" vertical="center"/>
    </xf>
    <xf numFmtId="37" fontId="335" fillId="0" borderId="3" xfId="0" applyNumberFormat="1" applyFont="1" applyBorder="1" applyAlignment="1">
      <alignment horizontal="center" vertical="center"/>
    </xf>
    <xf numFmtId="37" fontId="336" fillId="0" borderId="3" xfId="0" applyNumberFormat="1" applyFont="1" applyBorder="1" applyAlignment="1">
      <alignment horizontal="center" vertical="center"/>
    </xf>
    <xf numFmtId="37" fontId="337" fillId="0" borderId="3" xfId="0" applyNumberFormat="1" applyFont="1" applyBorder="1" applyAlignment="1">
      <alignment horizontal="center" vertical="center"/>
    </xf>
    <xf numFmtId="37" fontId="338" fillId="0" borderId="3" xfId="0" applyNumberFormat="1" applyFont="1" applyBorder="1" applyAlignment="1">
      <alignment horizontal="center" vertical="center"/>
    </xf>
    <xf numFmtId="37" fontId="339" fillId="0" borderId="3" xfId="0" applyNumberFormat="1" applyFont="1" applyBorder="1" applyAlignment="1">
      <alignment horizontal="center" vertical="center"/>
    </xf>
    <xf numFmtId="37" fontId="340" fillId="0" borderId="3" xfId="0" applyNumberFormat="1" applyFont="1" applyBorder="1" applyAlignment="1">
      <alignment horizontal="center" vertical="center"/>
    </xf>
    <xf numFmtId="37" fontId="341" fillId="0" borderId="4" xfId="0" applyNumberFormat="1" applyFont="1" applyBorder="1" applyAlignment="1">
      <alignment horizontal="center" vertical="center"/>
    </xf>
    <xf numFmtId="37" fontId="342" fillId="0" borderId="4" xfId="0" applyNumberFormat="1" applyFont="1" applyBorder="1" applyAlignment="1">
      <alignment horizontal="center" vertical="center"/>
    </xf>
    <xf numFmtId="37" fontId="343" fillId="0" borderId="4" xfId="0" applyNumberFormat="1" applyFont="1" applyBorder="1" applyAlignment="1">
      <alignment horizontal="center" vertical="center"/>
    </xf>
    <xf numFmtId="37" fontId="344" fillId="0" borderId="4" xfId="0" applyNumberFormat="1" applyFont="1" applyBorder="1" applyAlignment="1">
      <alignment horizontal="center" vertical="center"/>
    </xf>
    <xf numFmtId="37" fontId="345" fillId="0" borderId="4" xfId="0" applyNumberFormat="1" applyFont="1" applyBorder="1" applyAlignment="1">
      <alignment horizontal="center" vertical="center"/>
    </xf>
    <xf numFmtId="37" fontId="346" fillId="0" borderId="4" xfId="0" applyNumberFormat="1" applyFont="1" applyBorder="1" applyAlignment="1">
      <alignment horizontal="center" vertical="center"/>
    </xf>
    <xf numFmtId="37" fontId="347" fillId="0" borderId="4" xfId="0" applyNumberFormat="1" applyFont="1" applyBorder="1" applyAlignment="1">
      <alignment horizontal="center" vertical="center"/>
    </xf>
    <xf numFmtId="37" fontId="348" fillId="0" borderId="4" xfId="0" applyNumberFormat="1" applyFont="1" applyBorder="1" applyAlignment="1">
      <alignment horizontal="center" vertical="center"/>
    </xf>
    <xf numFmtId="37" fontId="356" fillId="0" borderId="1" xfId="0" applyNumberFormat="1" applyFont="1" applyBorder="1" applyAlignment="1">
      <alignment horizontal="center" vertical="center" wrapText="1"/>
    </xf>
    <xf numFmtId="37" fontId="357" fillId="0" borderId="1" xfId="0" applyNumberFormat="1" applyFont="1" applyBorder="1" applyAlignment="1">
      <alignment horizontal="center" vertical="center" wrapText="1"/>
    </xf>
    <xf numFmtId="37" fontId="358" fillId="0" borderId="1" xfId="0" applyNumberFormat="1" applyFont="1" applyBorder="1" applyAlignment="1">
      <alignment horizontal="center" vertical="center" wrapText="1"/>
    </xf>
    <xf numFmtId="37" fontId="359" fillId="0" borderId="1" xfId="0" applyNumberFormat="1" applyFont="1" applyBorder="1" applyAlignment="1">
      <alignment horizontal="center" vertical="center" wrapText="1"/>
    </xf>
    <xf numFmtId="37" fontId="360" fillId="0" borderId="1" xfId="0" applyNumberFormat="1" applyFont="1" applyBorder="1" applyAlignment="1">
      <alignment horizontal="center" vertical="center" wrapText="1"/>
    </xf>
    <xf numFmtId="37" fontId="361" fillId="0" borderId="1" xfId="0" applyNumberFormat="1" applyFont="1" applyBorder="1" applyAlignment="1">
      <alignment horizontal="center" vertical="center" wrapText="1"/>
    </xf>
    <xf numFmtId="37" fontId="362" fillId="0" borderId="1" xfId="0" applyNumberFormat="1" applyFont="1" applyBorder="1" applyAlignment="1">
      <alignment horizontal="center" vertical="center" wrapText="1"/>
    </xf>
    <xf numFmtId="37" fontId="363" fillId="0" borderId="1" xfId="0" applyNumberFormat="1" applyFont="1" applyBorder="1" applyAlignment="1">
      <alignment horizontal="center" vertical="center" wrapText="1"/>
    </xf>
    <xf numFmtId="37" fontId="371" fillId="0" borderId="1" xfId="0" applyNumberFormat="1" applyFont="1" applyBorder="1" applyAlignment="1">
      <alignment horizontal="center" vertical="center"/>
    </xf>
    <xf numFmtId="37" fontId="372" fillId="0" borderId="1" xfId="0" applyNumberFormat="1" applyFont="1" applyBorder="1" applyAlignment="1">
      <alignment horizontal="center" vertical="center" wrapText="1"/>
    </xf>
    <xf numFmtId="37" fontId="373" fillId="0" borderId="1" xfId="0" applyNumberFormat="1" applyFont="1" applyBorder="1" applyAlignment="1">
      <alignment horizontal="center" vertical="center" wrapText="1"/>
    </xf>
    <xf numFmtId="37" fontId="374" fillId="0" borderId="1" xfId="0" applyNumberFormat="1" applyFont="1" applyBorder="1" applyAlignment="1">
      <alignment horizontal="center" vertical="center" wrapText="1"/>
    </xf>
    <xf numFmtId="37" fontId="375" fillId="0" borderId="1" xfId="0" applyNumberFormat="1" applyFont="1" applyBorder="1" applyAlignment="1">
      <alignment horizontal="center" vertical="center" wrapText="1"/>
    </xf>
    <xf numFmtId="37" fontId="376" fillId="0" borderId="1" xfId="0" applyNumberFormat="1" applyFont="1" applyBorder="1" applyAlignment="1">
      <alignment horizontal="center" vertical="center" wrapText="1"/>
    </xf>
    <xf numFmtId="37" fontId="377" fillId="0" borderId="1" xfId="0" applyNumberFormat="1" applyFont="1" applyBorder="1" applyAlignment="1">
      <alignment horizontal="center" vertical="center" wrapText="1"/>
    </xf>
    <xf numFmtId="37" fontId="378" fillId="0" borderId="1" xfId="0" applyNumberFormat="1" applyFont="1" applyBorder="1" applyAlignment="1">
      <alignment horizontal="center" vertical="center" wrapText="1"/>
    </xf>
    <xf numFmtId="37" fontId="379" fillId="0" borderId="1" xfId="0" applyNumberFormat="1" applyFont="1" applyBorder="1" applyAlignment="1">
      <alignment horizontal="center" vertical="center" wrapText="1"/>
    </xf>
    <xf numFmtId="37" fontId="380" fillId="0" borderId="1" xfId="0" applyNumberFormat="1" applyFont="1" applyBorder="1" applyAlignment="1">
      <alignment horizontal="center" vertical="center" wrapText="1"/>
    </xf>
    <xf numFmtId="37" fontId="381" fillId="0" borderId="1" xfId="0" applyNumberFormat="1" applyFont="1" applyBorder="1" applyAlignment="1">
      <alignment horizontal="center" vertical="center" wrapText="1"/>
    </xf>
    <xf numFmtId="37" fontId="383" fillId="0" borderId="0" xfId="0" applyNumberFormat="1" applyFont="1" applyAlignment="1">
      <alignment horizontal="center" vertical="center"/>
    </xf>
    <xf numFmtId="37" fontId="384" fillId="0" borderId="0" xfId="0" applyNumberFormat="1" applyFont="1" applyAlignment="1">
      <alignment horizontal="center" vertical="center"/>
    </xf>
    <xf numFmtId="37" fontId="385" fillId="0" borderId="0" xfId="0" applyNumberFormat="1" applyFont="1" applyAlignment="1">
      <alignment horizontal="center" vertical="center"/>
    </xf>
    <xf numFmtId="37" fontId="386" fillId="0" borderId="0" xfId="0" applyNumberFormat="1" applyFont="1" applyAlignment="1">
      <alignment horizontal="center" vertical="center"/>
    </xf>
    <xf numFmtId="37" fontId="388" fillId="0" borderId="0" xfId="0" applyNumberFormat="1" applyFont="1" applyAlignment="1">
      <alignment horizontal="center" vertical="center"/>
    </xf>
    <xf numFmtId="37" fontId="389" fillId="0" borderId="0" xfId="0" applyNumberFormat="1" applyFont="1" applyAlignment="1">
      <alignment horizontal="center" vertical="center"/>
    </xf>
    <xf numFmtId="37" fontId="390" fillId="0" borderId="0" xfId="0" applyNumberFormat="1" applyFont="1" applyAlignment="1">
      <alignment horizontal="center" vertical="center"/>
    </xf>
    <xf numFmtId="37" fontId="391" fillId="0" borderId="0" xfId="0" applyNumberFormat="1" applyFont="1" applyAlignment="1">
      <alignment horizontal="center" vertical="center"/>
    </xf>
    <xf numFmtId="37" fontId="394" fillId="0" borderId="0" xfId="0" applyNumberFormat="1" applyFont="1" applyAlignment="1">
      <alignment horizontal="center" vertical="center"/>
    </xf>
    <xf numFmtId="37" fontId="395" fillId="0" borderId="0" xfId="0" applyNumberFormat="1" applyFont="1" applyAlignment="1">
      <alignment horizontal="center" vertical="center"/>
    </xf>
    <xf numFmtId="37" fontId="396" fillId="0" borderId="0" xfId="0" applyNumberFormat="1" applyFont="1" applyAlignment="1">
      <alignment horizontal="center" vertical="center"/>
    </xf>
    <xf numFmtId="37" fontId="397" fillId="0" borderId="0" xfId="0" applyNumberFormat="1" applyFont="1" applyAlignment="1">
      <alignment horizontal="center" vertical="center"/>
    </xf>
    <xf numFmtId="37" fontId="398" fillId="0" borderId="0" xfId="0" applyNumberFormat="1" applyFont="1" applyAlignment="1">
      <alignment horizontal="center" vertical="center"/>
    </xf>
    <xf numFmtId="37" fontId="399" fillId="0" borderId="0" xfId="0" applyNumberFormat="1" applyFont="1" applyAlignment="1">
      <alignment horizontal="center" vertical="center"/>
    </xf>
    <xf numFmtId="37" fontId="400" fillId="0" borderId="0" xfId="0" applyNumberFormat="1" applyFont="1" applyAlignment="1">
      <alignment horizontal="center" vertical="center"/>
    </xf>
    <xf numFmtId="37" fontId="403" fillId="0" borderId="0" xfId="0" applyNumberFormat="1" applyFont="1" applyAlignment="1">
      <alignment horizontal="center" vertical="center"/>
    </xf>
    <xf numFmtId="37" fontId="404" fillId="0" borderId="0" xfId="0" applyNumberFormat="1" applyFont="1" applyAlignment="1">
      <alignment horizontal="center" vertical="center"/>
    </xf>
    <xf numFmtId="37" fontId="405" fillId="0" borderId="0" xfId="0" applyNumberFormat="1" applyFont="1" applyAlignment="1">
      <alignment horizontal="center" vertical="center"/>
    </xf>
    <xf numFmtId="37" fontId="406" fillId="0" borderId="0" xfId="0" applyNumberFormat="1" applyFont="1" applyAlignment="1">
      <alignment horizontal="center" vertical="center"/>
    </xf>
    <xf numFmtId="37" fontId="407" fillId="0" borderId="0" xfId="0" applyNumberFormat="1" applyFont="1" applyAlignment="1">
      <alignment horizontal="center" vertical="center"/>
    </xf>
    <xf numFmtId="37" fontId="408" fillId="0" borderId="0" xfId="0" applyNumberFormat="1" applyFont="1" applyAlignment="1">
      <alignment horizontal="center" vertical="center"/>
    </xf>
    <xf numFmtId="37" fontId="409" fillId="0" borderId="0" xfId="0" applyNumberFormat="1" applyFont="1" applyAlignment="1">
      <alignment horizontal="center" vertical="center"/>
    </xf>
    <xf numFmtId="37" fontId="412" fillId="0" borderId="0" xfId="0" applyNumberFormat="1" applyFont="1" applyAlignment="1">
      <alignment horizontal="center" vertical="center"/>
    </xf>
    <xf numFmtId="37" fontId="413" fillId="0" borderId="0" xfId="0" applyNumberFormat="1" applyFont="1" applyAlignment="1">
      <alignment horizontal="center" vertical="center"/>
    </xf>
    <xf numFmtId="37" fontId="414" fillId="0" borderId="0" xfId="0" applyNumberFormat="1" applyFont="1" applyAlignment="1">
      <alignment horizontal="center" vertical="center"/>
    </xf>
    <xf numFmtId="37" fontId="415" fillId="0" borderId="0" xfId="0" applyNumberFormat="1" applyFont="1" applyAlignment="1">
      <alignment horizontal="center" vertical="center"/>
    </xf>
    <xf numFmtId="37" fontId="416" fillId="0" borderId="0" xfId="0" applyNumberFormat="1" applyFont="1" applyAlignment="1">
      <alignment horizontal="center" vertical="center"/>
    </xf>
    <xf numFmtId="37" fontId="417" fillId="0" borderId="0" xfId="0" applyNumberFormat="1" applyFont="1" applyAlignment="1">
      <alignment horizontal="center" vertical="center"/>
    </xf>
    <xf numFmtId="37" fontId="418" fillId="0" borderId="0" xfId="0" applyNumberFormat="1" applyFont="1" applyAlignment="1">
      <alignment horizontal="center" vertical="center"/>
    </xf>
    <xf numFmtId="37" fontId="421" fillId="0" borderId="0" xfId="0" applyNumberFormat="1" applyFont="1" applyAlignment="1">
      <alignment horizontal="center" vertical="center"/>
    </xf>
    <xf numFmtId="37" fontId="422" fillId="0" borderId="0" xfId="0" applyNumberFormat="1" applyFont="1" applyAlignment="1">
      <alignment horizontal="center" vertical="center"/>
    </xf>
    <xf numFmtId="37" fontId="423" fillId="0" borderId="0" xfId="0" applyNumberFormat="1" applyFont="1" applyAlignment="1">
      <alignment horizontal="center" vertical="center"/>
    </xf>
    <xf numFmtId="37" fontId="424" fillId="0" borderId="0" xfId="0" applyNumberFormat="1" applyFont="1" applyAlignment="1">
      <alignment horizontal="center" vertical="center"/>
    </xf>
    <xf numFmtId="37" fontId="425" fillId="0" borderId="0" xfId="0" applyNumberFormat="1" applyFont="1" applyAlignment="1">
      <alignment horizontal="center" vertical="center"/>
    </xf>
    <xf numFmtId="37" fontId="426" fillId="0" borderId="0" xfId="0" applyNumberFormat="1" applyFont="1" applyAlignment="1">
      <alignment horizontal="center" vertical="center"/>
    </xf>
    <xf numFmtId="37" fontId="427" fillId="0" borderId="0" xfId="0" applyNumberFormat="1" applyFont="1" applyAlignment="1">
      <alignment horizontal="center" vertical="center"/>
    </xf>
    <xf numFmtId="37" fontId="430" fillId="0" borderId="0" xfId="0" applyNumberFormat="1" applyFont="1" applyAlignment="1">
      <alignment horizontal="center" vertical="center"/>
    </xf>
    <xf numFmtId="37" fontId="431" fillId="0" borderId="0" xfId="0" applyNumberFormat="1" applyFont="1" applyAlignment="1">
      <alignment horizontal="center" vertical="center"/>
    </xf>
    <xf numFmtId="37" fontId="432" fillId="0" borderId="0" xfId="0" applyNumberFormat="1" applyFont="1" applyAlignment="1">
      <alignment horizontal="center" vertical="center"/>
    </xf>
    <xf numFmtId="37" fontId="433" fillId="0" borderId="0" xfId="0" applyNumberFormat="1" applyFont="1" applyAlignment="1">
      <alignment horizontal="center" vertical="center"/>
    </xf>
    <xf numFmtId="37" fontId="434" fillId="0" borderId="0" xfId="0" applyNumberFormat="1" applyFont="1" applyAlignment="1">
      <alignment horizontal="center" vertical="center"/>
    </xf>
    <xf numFmtId="37" fontId="435" fillId="0" borderId="0" xfId="0" applyNumberFormat="1" applyFont="1" applyAlignment="1">
      <alignment horizontal="center" vertical="center"/>
    </xf>
    <xf numFmtId="37" fontId="436" fillId="0" borderId="0" xfId="0" applyNumberFormat="1" applyFont="1" applyAlignment="1">
      <alignment horizontal="center" vertical="center"/>
    </xf>
    <xf numFmtId="37" fontId="439" fillId="0" borderId="0" xfId="0" applyNumberFormat="1" applyFont="1" applyAlignment="1">
      <alignment horizontal="center" vertical="center"/>
    </xf>
    <xf numFmtId="37" fontId="440" fillId="0" borderId="0" xfId="0" applyNumberFormat="1" applyFont="1" applyAlignment="1">
      <alignment horizontal="center" vertical="center"/>
    </xf>
    <xf numFmtId="37" fontId="441" fillId="0" borderId="0" xfId="0" applyNumberFormat="1" applyFont="1" applyAlignment="1">
      <alignment horizontal="center" vertical="center"/>
    </xf>
    <xf numFmtId="37" fontId="442" fillId="0" borderId="0" xfId="0" applyNumberFormat="1" applyFont="1" applyAlignment="1">
      <alignment horizontal="center" vertical="center"/>
    </xf>
    <xf numFmtId="10" fontId="443" fillId="0" borderId="0" xfId="0" applyNumberFormat="1" applyFont="1" applyAlignment="1">
      <alignment horizontal="center" vertical="center"/>
    </xf>
    <xf numFmtId="37" fontId="444" fillId="0" borderId="0" xfId="0" applyNumberFormat="1" applyFont="1" applyAlignment="1">
      <alignment horizontal="center" vertical="center"/>
    </xf>
    <xf numFmtId="37" fontId="445" fillId="0" borderId="0" xfId="0" applyNumberFormat="1" applyFont="1" applyAlignment="1">
      <alignment horizontal="center" vertical="center"/>
    </xf>
    <xf numFmtId="37" fontId="446" fillId="0" borderId="0" xfId="0" applyNumberFormat="1" applyFont="1" applyAlignment="1">
      <alignment horizontal="center" vertical="center"/>
    </xf>
    <xf numFmtId="37" fontId="447" fillId="0" borderId="0" xfId="0" applyNumberFormat="1" applyFont="1" applyAlignment="1">
      <alignment horizontal="center" vertical="center"/>
    </xf>
    <xf numFmtId="37" fontId="450" fillId="0" borderId="0" xfId="0" applyNumberFormat="1" applyFont="1" applyAlignment="1">
      <alignment horizontal="center" vertical="center"/>
    </xf>
    <xf numFmtId="37" fontId="451" fillId="0" borderId="0" xfId="0" applyNumberFormat="1" applyFont="1" applyAlignment="1">
      <alignment horizontal="center" vertical="center"/>
    </xf>
    <xf numFmtId="37" fontId="452" fillId="0" borderId="0" xfId="0" applyNumberFormat="1" applyFont="1" applyAlignment="1">
      <alignment horizontal="center" vertical="center"/>
    </xf>
    <xf numFmtId="37" fontId="453" fillId="0" borderId="0" xfId="0" applyNumberFormat="1" applyFont="1" applyAlignment="1">
      <alignment horizontal="center" vertical="center"/>
    </xf>
    <xf numFmtId="37" fontId="454" fillId="0" borderId="0" xfId="0" applyNumberFormat="1" applyFont="1" applyAlignment="1">
      <alignment horizontal="center" vertical="center"/>
    </xf>
    <xf numFmtId="37" fontId="455" fillId="0" borderId="0" xfId="0" applyNumberFormat="1" applyFont="1" applyAlignment="1">
      <alignment horizontal="center" vertical="center"/>
    </xf>
    <xf numFmtId="37" fontId="458" fillId="0" borderId="0" xfId="0" applyNumberFormat="1" applyFont="1" applyAlignment="1">
      <alignment horizontal="center" vertical="center"/>
    </xf>
    <xf numFmtId="37" fontId="459" fillId="0" borderId="0" xfId="0" applyNumberFormat="1" applyFont="1" applyAlignment="1">
      <alignment horizontal="center" vertical="center"/>
    </xf>
    <xf numFmtId="37" fontId="460" fillId="0" borderId="0" xfId="0" applyNumberFormat="1" applyFont="1" applyAlignment="1">
      <alignment horizontal="center" vertical="center"/>
    </xf>
    <xf numFmtId="37" fontId="461" fillId="0" borderId="0" xfId="0" applyNumberFormat="1" applyFont="1" applyAlignment="1">
      <alignment horizontal="center" vertical="center"/>
    </xf>
    <xf numFmtId="37" fontId="462" fillId="0" borderId="0" xfId="0" applyNumberFormat="1" applyFont="1" applyAlignment="1">
      <alignment horizontal="center" vertical="center"/>
    </xf>
    <xf numFmtId="37" fontId="463" fillId="0" borderId="0" xfId="0" applyNumberFormat="1" applyFont="1" applyAlignment="1">
      <alignment horizontal="center" vertical="center"/>
    </xf>
    <xf numFmtId="37" fontId="466" fillId="0" borderId="0" xfId="0" applyNumberFormat="1" applyFont="1" applyAlignment="1">
      <alignment horizontal="center" vertical="center"/>
    </xf>
    <xf numFmtId="37" fontId="467" fillId="0" borderId="0" xfId="0" applyNumberFormat="1" applyFont="1" applyAlignment="1">
      <alignment horizontal="center" vertical="center"/>
    </xf>
    <xf numFmtId="37" fontId="468" fillId="0" borderId="0" xfId="0" applyNumberFormat="1" applyFont="1" applyAlignment="1">
      <alignment horizontal="center" vertical="center"/>
    </xf>
    <xf numFmtId="37" fontId="469" fillId="0" borderId="0" xfId="0" applyNumberFormat="1" applyFont="1" applyAlignment="1">
      <alignment horizontal="center" vertical="center"/>
    </xf>
    <xf numFmtId="37" fontId="470" fillId="0" borderId="0" xfId="0" applyNumberFormat="1" applyFont="1" applyAlignment="1">
      <alignment horizontal="center" vertical="center"/>
    </xf>
    <xf numFmtId="37" fontId="471" fillId="0" borderId="0" xfId="0" applyNumberFormat="1" applyFont="1" applyAlignment="1">
      <alignment horizontal="center" vertical="center"/>
    </xf>
    <xf numFmtId="37" fontId="474" fillId="0" borderId="0" xfId="0" applyNumberFormat="1" applyFont="1" applyAlignment="1">
      <alignment horizontal="center" vertical="center"/>
    </xf>
    <xf numFmtId="37" fontId="475" fillId="0" borderId="0" xfId="0" applyNumberFormat="1" applyFont="1" applyAlignment="1">
      <alignment horizontal="center" vertical="center"/>
    </xf>
    <xf numFmtId="37" fontId="476" fillId="0" borderId="0" xfId="0" applyNumberFormat="1" applyFont="1" applyAlignment="1">
      <alignment horizontal="center" vertical="center"/>
    </xf>
    <xf numFmtId="37" fontId="477" fillId="0" borderId="0" xfId="0" applyNumberFormat="1" applyFont="1" applyAlignment="1">
      <alignment horizontal="center" vertical="center"/>
    </xf>
    <xf numFmtId="37" fontId="480" fillId="0" borderId="0" xfId="0" applyNumberFormat="1" applyFont="1" applyAlignment="1">
      <alignment horizontal="center" vertical="center"/>
    </xf>
    <xf numFmtId="37" fontId="481" fillId="0" borderId="0" xfId="0" applyNumberFormat="1" applyFont="1" applyAlignment="1">
      <alignment horizontal="center" vertical="center"/>
    </xf>
    <xf numFmtId="37" fontId="482" fillId="0" borderId="0" xfId="0" applyNumberFormat="1" applyFont="1" applyAlignment="1">
      <alignment horizontal="center" vertical="center"/>
    </xf>
    <xf numFmtId="37" fontId="483" fillId="0" borderId="0" xfId="0" applyNumberFormat="1" applyFont="1" applyAlignment="1">
      <alignment horizontal="center" vertical="center"/>
    </xf>
    <xf numFmtId="37" fontId="486" fillId="0" borderId="0" xfId="0" applyNumberFormat="1" applyFont="1" applyAlignment="1">
      <alignment horizontal="center" vertical="center"/>
    </xf>
    <xf numFmtId="37" fontId="487" fillId="0" borderId="0" xfId="0" applyNumberFormat="1" applyFont="1" applyAlignment="1">
      <alignment horizontal="center" vertical="center"/>
    </xf>
    <xf numFmtId="37" fontId="488" fillId="0" borderId="0" xfId="0" applyNumberFormat="1" applyFont="1" applyAlignment="1">
      <alignment horizontal="center" vertical="center"/>
    </xf>
    <xf numFmtId="37" fontId="489" fillId="0" borderId="0" xfId="0" applyNumberFormat="1" applyFont="1" applyAlignment="1">
      <alignment horizontal="center" vertical="center"/>
    </xf>
    <xf numFmtId="37" fontId="492" fillId="0" borderId="0" xfId="0" applyNumberFormat="1" applyFont="1" applyAlignment="1">
      <alignment horizontal="center" vertical="center"/>
    </xf>
    <xf numFmtId="37" fontId="493" fillId="0" borderId="0" xfId="0" applyNumberFormat="1" applyFont="1" applyAlignment="1">
      <alignment horizontal="center" vertical="center"/>
    </xf>
    <xf numFmtId="37" fontId="494" fillId="0" borderId="0" xfId="0" applyNumberFormat="1" applyFont="1" applyAlignment="1">
      <alignment horizontal="center" vertical="center"/>
    </xf>
    <xf numFmtId="37" fontId="495" fillId="0" borderId="0" xfId="0" applyNumberFormat="1" applyFont="1" applyAlignment="1">
      <alignment horizontal="center" vertical="center"/>
    </xf>
    <xf numFmtId="37" fontId="498" fillId="0" borderId="0" xfId="0" applyNumberFormat="1" applyFont="1" applyAlignment="1">
      <alignment horizontal="center" vertical="center"/>
    </xf>
    <xf numFmtId="37" fontId="499" fillId="0" borderId="0" xfId="0" applyNumberFormat="1" applyFont="1" applyAlignment="1">
      <alignment horizontal="center" vertical="center"/>
    </xf>
    <xf numFmtId="37" fontId="500" fillId="0" borderId="0" xfId="0" applyNumberFormat="1" applyFont="1" applyAlignment="1">
      <alignment horizontal="center" vertical="center"/>
    </xf>
    <xf numFmtId="37" fontId="501" fillId="0" borderId="0" xfId="0" applyNumberFormat="1" applyFont="1" applyAlignment="1">
      <alignment horizontal="center" vertical="center"/>
    </xf>
    <xf numFmtId="37" fontId="504" fillId="0" borderId="0" xfId="0" applyNumberFormat="1" applyFont="1" applyAlignment="1">
      <alignment horizontal="center" vertical="center"/>
    </xf>
    <xf numFmtId="37" fontId="505" fillId="0" borderId="0" xfId="0" applyNumberFormat="1" applyFont="1" applyAlignment="1">
      <alignment horizontal="center" vertical="center"/>
    </xf>
    <xf numFmtId="37" fontId="506" fillId="0" borderId="0" xfId="0" applyNumberFormat="1" applyFont="1" applyAlignment="1">
      <alignment horizontal="center" vertical="center"/>
    </xf>
    <xf numFmtId="37" fontId="507" fillId="0" borderId="0" xfId="0" applyNumberFormat="1" applyFont="1" applyAlignment="1">
      <alignment horizontal="center" vertical="center"/>
    </xf>
    <xf numFmtId="37" fontId="510" fillId="0" borderId="0" xfId="0" applyNumberFormat="1" applyFont="1" applyAlignment="1">
      <alignment horizontal="center" vertical="center"/>
    </xf>
    <xf numFmtId="37" fontId="511" fillId="0" borderId="0" xfId="0" applyNumberFormat="1" applyFont="1" applyAlignment="1">
      <alignment horizontal="center" vertical="center"/>
    </xf>
    <xf numFmtId="37" fontId="512" fillId="0" borderId="0" xfId="0" applyNumberFormat="1" applyFont="1" applyAlignment="1">
      <alignment horizontal="center" vertical="center"/>
    </xf>
    <xf numFmtId="37" fontId="513" fillId="0" borderId="0" xfId="0" applyNumberFormat="1" applyFont="1" applyAlignment="1">
      <alignment horizontal="center" vertical="center"/>
    </xf>
    <xf numFmtId="37" fontId="516" fillId="0" borderId="0" xfId="0" applyNumberFormat="1" applyFont="1" applyAlignment="1">
      <alignment horizontal="center" vertical="center"/>
    </xf>
    <xf numFmtId="37" fontId="517" fillId="0" borderId="0" xfId="0" applyNumberFormat="1" applyFont="1" applyAlignment="1">
      <alignment horizontal="center" vertical="center"/>
    </xf>
    <xf numFmtId="37" fontId="518" fillId="0" borderId="0" xfId="0" applyNumberFormat="1" applyFont="1" applyAlignment="1">
      <alignment horizontal="center" vertical="center"/>
    </xf>
    <xf numFmtId="37" fontId="519" fillId="0" borderId="0" xfId="0" applyNumberFormat="1" applyFont="1" applyAlignment="1">
      <alignment horizontal="center" vertical="center"/>
    </xf>
    <xf numFmtId="37" fontId="522" fillId="0" borderId="0" xfId="0" applyNumberFormat="1" applyFont="1" applyAlignment="1">
      <alignment horizontal="center" vertical="center"/>
    </xf>
    <xf numFmtId="37" fontId="523" fillId="0" borderId="0" xfId="0" applyNumberFormat="1" applyFont="1" applyAlignment="1">
      <alignment horizontal="center" vertical="center"/>
    </xf>
    <xf numFmtId="37" fontId="524" fillId="0" borderId="0" xfId="0" applyNumberFormat="1" applyFont="1" applyAlignment="1">
      <alignment horizontal="center" vertical="center"/>
    </xf>
    <xf numFmtId="37" fontId="525" fillId="0" borderId="0" xfId="0" applyNumberFormat="1" applyFont="1" applyAlignment="1">
      <alignment horizontal="center" vertical="center"/>
    </xf>
    <xf numFmtId="37" fontId="528" fillId="0" borderId="0" xfId="0" applyNumberFormat="1" applyFont="1" applyAlignment="1">
      <alignment horizontal="center" vertical="center"/>
    </xf>
    <xf numFmtId="37" fontId="529" fillId="0" borderId="0" xfId="0" applyNumberFormat="1" applyFont="1" applyAlignment="1">
      <alignment horizontal="center" vertical="center"/>
    </xf>
    <xf numFmtId="37" fontId="530" fillId="0" borderId="0" xfId="0" applyNumberFormat="1" applyFont="1" applyAlignment="1">
      <alignment horizontal="center" vertical="center"/>
    </xf>
    <xf numFmtId="37" fontId="531" fillId="0" borderId="0" xfId="0" applyNumberFormat="1" applyFont="1" applyAlignment="1">
      <alignment horizontal="center" vertical="center"/>
    </xf>
    <xf numFmtId="37" fontId="534" fillId="0" borderId="0" xfId="0" applyNumberFormat="1" applyFont="1" applyAlignment="1">
      <alignment horizontal="center" vertical="center"/>
    </xf>
    <xf numFmtId="37" fontId="535" fillId="0" borderId="0" xfId="0" applyNumberFormat="1" applyFont="1" applyAlignment="1">
      <alignment horizontal="center" vertical="center"/>
    </xf>
    <xf numFmtId="37" fontId="536" fillId="0" borderId="0" xfId="0" applyNumberFormat="1" applyFont="1" applyAlignment="1">
      <alignment horizontal="center" vertical="center"/>
    </xf>
    <xf numFmtId="37" fontId="537" fillId="0" borderId="0" xfId="0" applyNumberFormat="1" applyFont="1" applyAlignment="1">
      <alignment horizontal="center" vertical="center"/>
    </xf>
    <xf numFmtId="37" fontId="540" fillId="0" borderId="0" xfId="0" applyNumberFormat="1" applyFont="1" applyAlignment="1">
      <alignment horizontal="center" vertical="center"/>
    </xf>
    <xf numFmtId="37" fontId="541" fillId="0" borderId="0" xfId="0" applyNumberFormat="1" applyFont="1" applyAlignment="1">
      <alignment horizontal="center" vertical="center"/>
    </xf>
    <xf numFmtId="37" fontId="542" fillId="0" borderId="0" xfId="0" applyNumberFormat="1" applyFont="1" applyAlignment="1">
      <alignment horizontal="center" vertical="center"/>
    </xf>
    <xf numFmtId="37" fontId="543" fillId="0" borderId="0" xfId="0" applyNumberFormat="1" applyFont="1" applyAlignment="1">
      <alignment horizontal="center" vertical="center"/>
    </xf>
    <xf numFmtId="37" fontId="546" fillId="0" borderId="0" xfId="0" applyNumberFormat="1" applyFont="1" applyAlignment="1">
      <alignment horizontal="center" vertical="center"/>
    </xf>
    <xf numFmtId="37" fontId="547" fillId="0" borderId="0" xfId="0" applyNumberFormat="1" applyFont="1" applyAlignment="1">
      <alignment horizontal="center" vertical="center"/>
    </xf>
    <xf numFmtId="37" fontId="548" fillId="0" borderId="0" xfId="0" applyNumberFormat="1" applyFont="1" applyAlignment="1">
      <alignment horizontal="center" vertical="center"/>
    </xf>
    <xf numFmtId="37" fontId="549" fillId="0" borderId="0" xfId="0" applyNumberFormat="1" applyFont="1" applyAlignment="1">
      <alignment horizontal="center" vertical="center"/>
    </xf>
    <xf numFmtId="37" fontId="552" fillId="0" borderId="0" xfId="0" applyNumberFormat="1" applyFont="1" applyAlignment="1">
      <alignment horizontal="center" vertical="center"/>
    </xf>
    <xf numFmtId="37" fontId="553" fillId="0" borderId="0" xfId="0" applyNumberFormat="1" applyFont="1" applyAlignment="1">
      <alignment horizontal="center" vertical="center"/>
    </xf>
    <xf numFmtId="37" fontId="554" fillId="0" borderId="0" xfId="0" applyNumberFormat="1" applyFont="1" applyAlignment="1">
      <alignment horizontal="center" vertical="center"/>
    </xf>
    <xf numFmtId="37" fontId="555" fillId="0" borderId="0" xfId="0" applyNumberFormat="1" applyFont="1" applyAlignment="1">
      <alignment horizontal="center" vertical="center"/>
    </xf>
    <xf numFmtId="37" fontId="558" fillId="0" borderId="0" xfId="0" applyNumberFormat="1" applyFont="1" applyAlignment="1">
      <alignment horizontal="center" vertical="center"/>
    </xf>
    <xf numFmtId="37" fontId="559" fillId="0" borderId="0" xfId="0" applyNumberFormat="1" applyFont="1" applyAlignment="1">
      <alignment horizontal="center" vertical="center"/>
    </xf>
    <xf numFmtId="37" fontId="560" fillId="0" borderId="0" xfId="0" applyNumberFormat="1" applyFont="1" applyAlignment="1">
      <alignment horizontal="center" vertical="center"/>
    </xf>
    <xf numFmtId="37" fontId="561" fillId="0" borderId="0" xfId="0" applyNumberFormat="1" applyFont="1" applyAlignment="1">
      <alignment horizontal="center" vertical="center"/>
    </xf>
    <xf numFmtId="37" fontId="564" fillId="0" borderId="0" xfId="0" applyNumberFormat="1" applyFont="1" applyAlignment="1">
      <alignment horizontal="center" vertical="center"/>
    </xf>
    <xf numFmtId="37" fontId="565" fillId="0" borderId="0" xfId="0" applyNumberFormat="1" applyFont="1" applyAlignment="1">
      <alignment horizontal="center" vertical="center"/>
    </xf>
    <xf numFmtId="37" fontId="566" fillId="0" borderId="0" xfId="0" applyNumberFormat="1" applyFont="1" applyAlignment="1">
      <alignment horizontal="center" vertical="center"/>
    </xf>
    <xf numFmtId="37" fontId="567" fillId="0" borderId="0" xfId="0" applyNumberFormat="1" applyFont="1" applyAlignment="1">
      <alignment horizontal="center" vertical="center"/>
    </xf>
    <xf numFmtId="37" fontId="570" fillId="0" borderId="0" xfId="0" applyNumberFormat="1" applyFont="1" applyAlignment="1">
      <alignment horizontal="center" vertical="center"/>
    </xf>
    <xf numFmtId="37" fontId="571" fillId="0" borderId="0" xfId="0" applyNumberFormat="1" applyFont="1" applyAlignment="1">
      <alignment horizontal="center" vertical="center"/>
    </xf>
    <xf numFmtId="37" fontId="572" fillId="0" borderId="0" xfId="0" applyNumberFormat="1" applyFont="1" applyAlignment="1">
      <alignment horizontal="center" vertical="center"/>
    </xf>
    <xf numFmtId="37" fontId="573" fillId="0" borderId="0" xfId="0" applyNumberFormat="1" applyFont="1" applyAlignment="1">
      <alignment horizontal="center" vertical="center"/>
    </xf>
    <xf numFmtId="37" fontId="576" fillId="0" borderId="0" xfId="0" applyNumberFormat="1" applyFont="1" applyAlignment="1">
      <alignment horizontal="center" vertical="center"/>
    </xf>
    <xf numFmtId="37" fontId="577" fillId="0" borderId="0" xfId="0" applyNumberFormat="1" applyFont="1" applyAlignment="1">
      <alignment horizontal="center" vertical="center"/>
    </xf>
    <xf numFmtId="37" fontId="578" fillId="0" borderId="0" xfId="0" applyNumberFormat="1" applyFont="1" applyAlignment="1">
      <alignment horizontal="center" vertical="center"/>
    </xf>
    <xf numFmtId="37" fontId="579" fillId="0" borderId="0" xfId="0" applyNumberFormat="1" applyFont="1" applyAlignment="1">
      <alignment horizontal="center" vertical="center"/>
    </xf>
    <xf numFmtId="37" fontId="582" fillId="0" borderId="0" xfId="0" applyNumberFormat="1" applyFont="1" applyAlignment="1">
      <alignment horizontal="center" vertical="center"/>
    </xf>
    <xf numFmtId="37" fontId="583" fillId="0" borderId="0" xfId="0" applyNumberFormat="1" applyFont="1" applyAlignment="1">
      <alignment horizontal="center" vertical="center"/>
    </xf>
    <xf numFmtId="37" fontId="584" fillId="0" borderId="0" xfId="0" applyNumberFormat="1" applyFont="1" applyAlignment="1">
      <alignment horizontal="center" vertical="center"/>
    </xf>
    <xf numFmtId="37" fontId="585" fillId="0" borderId="0" xfId="0" applyNumberFormat="1" applyFont="1" applyAlignment="1">
      <alignment horizontal="center" vertical="center"/>
    </xf>
    <xf numFmtId="37" fontId="588" fillId="0" borderId="0" xfId="0" applyNumberFormat="1" applyFont="1" applyAlignment="1">
      <alignment horizontal="center" vertical="center"/>
    </xf>
    <xf numFmtId="37" fontId="589" fillId="0" borderId="0" xfId="0" applyNumberFormat="1" applyFont="1" applyAlignment="1">
      <alignment horizontal="center" vertical="center"/>
    </xf>
    <xf numFmtId="37" fontId="590" fillId="0" borderId="0" xfId="0" applyNumberFormat="1" applyFont="1" applyAlignment="1">
      <alignment horizontal="center" vertical="center"/>
    </xf>
    <xf numFmtId="37" fontId="591" fillId="0" borderId="0" xfId="0" applyNumberFormat="1" applyFont="1" applyAlignment="1">
      <alignment horizontal="center" vertical="center"/>
    </xf>
    <xf numFmtId="37" fontId="594" fillId="0" borderId="0" xfId="0" applyNumberFormat="1" applyFont="1" applyAlignment="1">
      <alignment horizontal="center" vertical="center"/>
    </xf>
    <xf numFmtId="37" fontId="595" fillId="0" borderId="0" xfId="0" applyNumberFormat="1" applyFont="1" applyAlignment="1">
      <alignment horizontal="center" vertical="center"/>
    </xf>
    <xf numFmtId="37" fontId="596" fillId="0" borderId="0" xfId="0" applyNumberFormat="1" applyFont="1" applyAlignment="1">
      <alignment horizontal="center" vertical="center"/>
    </xf>
    <xf numFmtId="37" fontId="597" fillId="0" borderId="0" xfId="0" applyNumberFormat="1" applyFont="1" applyAlignment="1">
      <alignment horizontal="center" vertical="center"/>
    </xf>
    <xf numFmtId="37" fontId="600" fillId="0" borderId="0" xfId="0" applyNumberFormat="1" applyFont="1" applyAlignment="1">
      <alignment horizontal="center" vertical="center"/>
    </xf>
    <xf numFmtId="37" fontId="601" fillId="0" borderId="0" xfId="0" applyNumberFormat="1" applyFont="1" applyAlignment="1">
      <alignment horizontal="center" vertical="center"/>
    </xf>
    <xf numFmtId="37" fontId="602" fillId="0" borderId="0" xfId="0" applyNumberFormat="1" applyFont="1" applyAlignment="1">
      <alignment horizontal="center" vertical="center"/>
    </xf>
    <xf numFmtId="37" fontId="603" fillId="0" borderId="0" xfId="0" applyNumberFormat="1" applyFont="1" applyAlignment="1">
      <alignment horizontal="center" vertical="center"/>
    </xf>
    <xf numFmtId="37" fontId="606" fillId="0" borderId="0" xfId="0" applyNumberFormat="1" applyFont="1" applyAlignment="1">
      <alignment horizontal="center" vertical="center"/>
    </xf>
    <xf numFmtId="37" fontId="607" fillId="0" borderId="0" xfId="0" applyNumberFormat="1" applyFont="1" applyAlignment="1">
      <alignment horizontal="center" vertical="center"/>
    </xf>
    <xf numFmtId="37" fontId="608" fillId="0" borderId="0" xfId="0" applyNumberFormat="1" applyFont="1" applyAlignment="1">
      <alignment horizontal="center" vertical="center"/>
    </xf>
    <xf numFmtId="37" fontId="609" fillId="0" borderId="0" xfId="0" applyNumberFormat="1" applyFont="1" applyAlignment="1">
      <alignment horizontal="center" vertical="center"/>
    </xf>
    <xf numFmtId="37" fontId="612" fillId="0" borderId="0" xfId="0" applyNumberFormat="1" applyFont="1" applyAlignment="1">
      <alignment horizontal="center" vertical="center"/>
    </xf>
    <xf numFmtId="37" fontId="613" fillId="0" borderId="0" xfId="0" applyNumberFormat="1" applyFont="1" applyAlignment="1">
      <alignment horizontal="center" vertical="center"/>
    </xf>
    <xf numFmtId="37" fontId="614" fillId="0" borderId="0" xfId="0" applyNumberFormat="1" applyFont="1" applyAlignment="1">
      <alignment horizontal="center" vertical="center"/>
    </xf>
    <xf numFmtId="37" fontId="615" fillId="0" borderId="0" xfId="0" applyNumberFormat="1" applyFont="1" applyAlignment="1">
      <alignment horizontal="center" vertical="center"/>
    </xf>
    <xf numFmtId="37" fontId="618" fillId="0" borderId="0" xfId="0" applyNumberFormat="1" applyFont="1" applyAlignment="1">
      <alignment horizontal="center" vertical="center"/>
    </xf>
    <xf numFmtId="37" fontId="619" fillId="0" borderId="0" xfId="0" applyNumberFormat="1" applyFont="1" applyAlignment="1">
      <alignment horizontal="center" vertical="center"/>
    </xf>
    <xf numFmtId="37" fontId="620" fillId="0" borderId="0" xfId="0" applyNumberFormat="1" applyFont="1" applyAlignment="1">
      <alignment horizontal="center" vertical="center"/>
    </xf>
    <xf numFmtId="37" fontId="621" fillId="0" borderId="0" xfId="0" applyNumberFormat="1" applyFont="1" applyAlignment="1">
      <alignment horizontal="center" vertical="center"/>
    </xf>
    <xf numFmtId="37" fontId="624" fillId="0" borderId="0" xfId="0" applyNumberFormat="1" applyFont="1" applyAlignment="1">
      <alignment horizontal="center" vertical="center"/>
    </xf>
    <xf numFmtId="37" fontId="625" fillId="0" borderId="0" xfId="0" applyNumberFormat="1" applyFont="1" applyAlignment="1">
      <alignment horizontal="center" vertical="center"/>
    </xf>
    <xf numFmtId="37" fontId="626" fillId="0" borderId="0" xfId="0" applyNumberFormat="1" applyFont="1" applyAlignment="1">
      <alignment horizontal="center" vertical="center"/>
    </xf>
    <xf numFmtId="37" fontId="627" fillId="0" borderId="0" xfId="0" applyNumberFormat="1" applyFont="1" applyAlignment="1">
      <alignment horizontal="center" vertical="center"/>
    </xf>
    <xf numFmtId="37" fontId="630" fillId="0" borderId="0" xfId="0" applyNumberFormat="1" applyFont="1" applyAlignment="1">
      <alignment horizontal="center" vertical="center"/>
    </xf>
    <xf numFmtId="37" fontId="631" fillId="0" borderId="0" xfId="0" applyNumberFormat="1" applyFont="1" applyAlignment="1">
      <alignment horizontal="center" vertical="center"/>
    </xf>
    <xf numFmtId="37" fontId="632" fillId="0" borderId="0" xfId="0" applyNumberFormat="1" applyFont="1" applyAlignment="1">
      <alignment horizontal="center" vertical="center"/>
    </xf>
    <xf numFmtId="37" fontId="633" fillId="0" borderId="0" xfId="0" applyNumberFormat="1" applyFont="1" applyAlignment="1">
      <alignment horizontal="center" vertical="center"/>
    </xf>
    <xf numFmtId="37" fontId="636" fillId="0" borderId="0" xfId="0" applyNumberFormat="1" applyFont="1" applyAlignment="1">
      <alignment horizontal="center" vertical="center"/>
    </xf>
    <xf numFmtId="37" fontId="637" fillId="0" borderId="0" xfId="0" applyNumberFormat="1" applyFont="1" applyAlignment="1">
      <alignment horizontal="center" vertical="center"/>
    </xf>
    <xf numFmtId="37" fontId="638" fillId="0" borderId="0" xfId="0" applyNumberFormat="1" applyFont="1" applyAlignment="1">
      <alignment horizontal="center" vertical="center"/>
    </xf>
    <xf numFmtId="37" fontId="639" fillId="0" borderId="0" xfId="0" applyNumberFormat="1" applyFont="1" applyAlignment="1">
      <alignment horizontal="center" vertical="center"/>
    </xf>
    <xf numFmtId="37" fontId="642" fillId="0" borderId="0" xfId="0" applyNumberFormat="1" applyFont="1" applyAlignment="1">
      <alignment horizontal="center" vertical="center"/>
    </xf>
    <xf numFmtId="37" fontId="643" fillId="0" borderId="0" xfId="0" applyNumberFormat="1" applyFont="1" applyAlignment="1">
      <alignment horizontal="center" vertical="center"/>
    </xf>
    <xf numFmtId="37" fontId="644" fillId="0" borderId="0" xfId="0" applyNumberFormat="1" applyFont="1" applyAlignment="1">
      <alignment horizontal="center" vertical="center"/>
    </xf>
    <xf numFmtId="37" fontId="645" fillId="0" borderId="0" xfId="0" applyNumberFormat="1" applyFont="1" applyAlignment="1">
      <alignment horizontal="center" vertical="center"/>
    </xf>
    <xf numFmtId="37" fontId="648" fillId="0" borderId="0" xfId="0" applyNumberFormat="1" applyFont="1" applyAlignment="1">
      <alignment horizontal="center" vertical="center"/>
    </xf>
    <xf numFmtId="37" fontId="649" fillId="0" borderId="0" xfId="0" applyNumberFormat="1" applyFont="1" applyAlignment="1">
      <alignment horizontal="center" vertical="center"/>
    </xf>
    <xf numFmtId="37" fontId="650" fillId="0" borderId="0" xfId="0" applyNumberFormat="1" applyFont="1" applyAlignment="1">
      <alignment horizontal="center" vertical="center"/>
    </xf>
    <xf numFmtId="37" fontId="651" fillId="0" borderId="0" xfId="0" applyNumberFormat="1" applyFont="1" applyAlignment="1">
      <alignment horizontal="center" vertical="center"/>
    </xf>
    <xf numFmtId="37" fontId="654" fillId="0" borderId="0" xfId="0" applyNumberFormat="1" applyFont="1" applyAlignment="1">
      <alignment horizontal="center" vertical="center"/>
    </xf>
    <xf numFmtId="37" fontId="655" fillId="0" borderId="0" xfId="0" applyNumberFormat="1" applyFont="1" applyAlignment="1">
      <alignment horizontal="center" vertical="center"/>
    </xf>
    <xf numFmtId="37" fontId="656" fillId="0" borderId="0" xfId="0" applyNumberFormat="1" applyFont="1" applyAlignment="1">
      <alignment horizontal="center" vertical="center"/>
    </xf>
    <xf numFmtId="37" fontId="657" fillId="0" borderId="0" xfId="0" applyNumberFormat="1" applyFont="1" applyAlignment="1">
      <alignment horizontal="center" vertical="center"/>
    </xf>
    <xf numFmtId="37" fontId="660" fillId="0" borderId="0" xfId="0" applyNumberFormat="1" applyFont="1" applyAlignment="1">
      <alignment horizontal="center" vertical="center"/>
    </xf>
    <xf numFmtId="37" fontId="661" fillId="0" borderId="0" xfId="0" applyNumberFormat="1" applyFont="1" applyAlignment="1">
      <alignment horizontal="center" vertical="center"/>
    </xf>
    <xf numFmtId="37" fontId="662" fillId="0" borderId="0" xfId="0" applyNumberFormat="1" applyFont="1" applyAlignment="1">
      <alignment horizontal="center" vertical="center"/>
    </xf>
    <xf numFmtId="37" fontId="663" fillId="0" borderId="0" xfId="0" applyNumberFormat="1" applyFont="1" applyAlignment="1">
      <alignment horizontal="center" vertical="center"/>
    </xf>
    <xf numFmtId="37" fontId="665" fillId="0" borderId="3" xfId="0" applyNumberFormat="1" applyFont="1" applyBorder="1" applyAlignment="1">
      <alignment horizontal="center" vertical="center"/>
    </xf>
    <xf numFmtId="37" fontId="666" fillId="0" borderId="3" xfId="0" applyNumberFormat="1" applyFont="1" applyBorder="1" applyAlignment="1">
      <alignment horizontal="center" vertical="center"/>
    </xf>
    <xf numFmtId="37" fontId="667" fillId="0" borderId="3" xfId="0" applyNumberFormat="1" applyFont="1" applyBorder="1" applyAlignment="1">
      <alignment horizontal="center" vertical="center"/>
    </xf>
    <xf numFmtId="37" fontId="668" fillId="0" borderId="3" xfId="0" applyNumberFormat="1" applyFont="1" applyBorder="1" applyAlignment="1">
      <alignment horizontal="center" vertical="center"/>
    </xf>
    <xf numFmtId="37" fontId="669" fillId="0" borderId="3" xfId="0" applyNumberFormat="1" applyFont="1" applyBorder="1" applyAlignment="1">
      <alignment horizontal="center" vertical="center"/>
    </xf>
    <xf numFmtId="10" fontId="670" fillId="0" borderId="3" xfId="0" applyNumberFormat="1" applyFont="1" applyBorder="1" applyAlignment="1">
      <alignment horizontal="center" vertical="center"/>
    </xf>
    <xf numFmtId="37" fontId="671" fillId="0" borderId="3" xfId="0" applyNumberFormat="1" applyFont="1" applyBorder="1" applyAlignment="1">
      <alignment horizontal="center" vertical="center"/>
    </xf>
    <xf numFmtId="37" fontId="672" fillId="0" borderId="3" xfId="0" applyNumberFormat="1" applyFont="1" applyBorder="1" applyAlignment="1">
      <alignment horizontal="center" vertical="center"/>
    </xf>
    <xf numFmtId="37" fontId="673" fillId="0" borderId="3" xfId="0" applyNumberFormat="1" applyFont="1" applyBorder="1" applyAlignment="1">
      <alignment horizontal="center" vertical="center"/>
    </xf>
    <xf numFmtId="37" fontId="674" fillId="0" borderId="3" xfId="0" applyNumberFormat="1" applyFont="1" applyBorder="1" applyAlignment="1">
      <alignment horizontal="center" vertical="center"/>
    </xf>
    <xf numFmtId="10" fontId="675" fillId="0" borderId="3" xfId="0" applyNumberFormat="1" applyFont="1" applyBorder="1" applyAlignment="1">
      <alignment horizontal="center" vertical="center"/>
    </xf>
    <xf numFmtId="37" fontId="676" fillId="0" borderId="4" xfId="0" applyNumberFormat="1" applyFont="1" applyBorder="1" applyAlignment="1">
      <alignment horizontal="center" vertical="center"/>
    </xf>
    <xf numFmtId="37" fontId="677" fillId="0" borderId="4" xfId="0" applyNumberFormat="1" applyFont="1" applyBorder="1" applyAlignment="1">
      <alignment horizontal="center" vertical="center"/>
    </xf>
    <xf numFmtId="37" fontId="678" fillId="0" borderId="4" xfId="0" applyNumberFormat="1" applyFont="1" applyBorder="1" applyAlignment="1">
      <alignment horizontal="center" vertical="center"/>
    </xf>
    <xf numFmtId="37" fontId="679" fillId="0" borderId="4" xfId="0" applyNumberFormat="1" applyFont="1" applyBorder="1" applyAlignment="1">
      <alignment horizontal="center" vertical="center"/>
    </xf>
    <xf numFmtId="37" fontId="680" fillId="0" borderId="4" xfId="0" applyNumberFormat="1" applyFont="1" applyBorder="1" applyAlignment="1">
      <alignment horizontal="center" vertical="center"/>
    </xf>
    <xf numFmtId="37" fontId="681" fillId="0" borderId="4" xfId="0" applyNumberFormat="1" applyFont="1" applyBorder="1" applyAlignment="1">
      <alignment horizontal="center" vertical="center"/>
    </xf>
    <xf numFmtId="37" fontId="682" fillId="0" borderId="4" xfId="0" applyNumberFormat="1" applyFont="1" applyBorder="1" applyAlignment="1">
      <alignment horizontal="center" vertical="center"/>
    </xf>
    <xf numFmtId="37" fontId="683" fillId="0" borderId="4" xfId="0" applyNumberFormat="1" applyFont="1" applyBorder="1" applyAlignment="1">
      <alignment horizontal="center" vertical="center"/>
    </xf>
    <xf numFmtId="37" fontId="684" fillId="0" borderId="4" xfId="0" applyNumberFormat="1" applyFont="1" applyBorder="1" applyAlignment="1">
      <alignment horizontal="center" vertical="center"/>
    </xf>
    <xf numFmtId="37" fontId="685" fillId="0" borderId="4" xfId="0" applyNumberFormat="1" applyFont="1" applyBorder="1" applyAlignment="1">
      <alignment horizontal="center" vertical="center"/>
    </xf>
    <xf numFmtId="37" fontId="689" fillId="0" borderId="1" xfId="0" applyNumberFormat="1" applyFont="1" applyBorder="1" applyAlignment="1">
      <alignment horizontal="center" vertical="center" wrapText="1"/>
    </xf>
    <xf numFmtId="37" fontId="690" fillId="0" borderId="1" xfId="0" applyNumberFormat="1" applyFont="1" applyBorder="1" applyAlignment="1">
      <alignment horizontal="center" vertical="center" wrapText="1"/>
    </xf>
    <xf numFmtId="37" fontId="691" fillId="0" borderId="1" xfId="0" applyNumberFormat="1" applyFont="1" applyBorder="1" applyAlignment="1">
      <alignment horizontal="center" vertical="center" wrapText="1"/>
    </xf>
    <xf numFmtId="37" fontId="692" fillId="0" borderId="1" xfId="0" applyNumberFormat="1" applyFont="1" applyBorder="1" applyAlignment="1">
      <alignment horizontal="center" vertical="center" wrapText="1"/>
    </xf>
    <xf numFmtId="37" fontId="693" fillId="0" borderId="1" xfId="0" applyNumberFormat="1" applyFont="1" applyBorder="1" applyAlignment="1">
      <alignment horizontal="center" vertical="center" wrapText="1"/>
    </xf>
    <xf numFmtId="37" fontId="694" fillId="0" borderId="1" xfId="0" applyNumberFormat="1" applyFont="1" applyBorder="1" applyAlignment="1">
      <alignment horizontal="center" vertical="center" wrapText="1"/>
    </xf>
    <xf numFmtId="37" fontId="695" fillId="0" borderId="1" xfId="0" applyNumberFormat="1" applyFont="1" applyBorder="1" applyAlignment="1">
      <alignment horizontal="center" vertical="center" wrapText="1"/>
    </xf>
    <xf numFmtId="37" fontId="696" fillId="0" borderId="1" xfId="0" applyNumberFormat="1" applyFont="1" applyBorder="1" applyAlignment="1">
      <alignment horizontal="center" vertical="center" wrapText="1"/>
    </xf>
    <xf numFmtId="37" fontId="698" fillId="0" borderId="0" xfId="0" applyNumberFormat="1" applyFont="1" applyAlignment="1">
      <alignment horizontal="center" vertical="center"/>
    </xf>
    <xf numFmtId="37" fontId="699" fillId="0" borderId="0" xfId="0" applyNumberFormat="1" applyFont="1" applyAlignment="1">
      <alignment horizontal="center" vertical="center"/>
    </xf>
    <xf numFmtId="37" fontId="700" fillId="0" borderId="0" xfId="0" applyNumberFormat="1" applyFont="1" applyAlignment="1">
      <alignment horizontal="center" vertical="center"/>
    </xf>
    <xf numFmtId="37" fontId="701" fillId="0" borderId="0" xfId="0" applyNumberFormat="1" applyFont="1" applyAlignment="1">
      <alignment horizontal="center" vertical="center"/>
    </xf>
    <xf numFmtId="37" fontId="702" fillId="0" borderId="0" xfId="0" applyNumberFormat="1" applyFont="1" applyAlignment="1">
      <alignment horizontal="center" vertical="center"/>
    </xf>
    <xf numFmtId="37" fontId="703" fillId="0" borderId="0" xfId="0" applyNumberFormat="1" applyFont="1" applyAlignment="1">
      <alignment horizontal="center" vertical="center"/>
    </xf>
    <xf numFmtId="37" fontId="704" fillId="0" borderId="0" xfId="0" applyNumberFormat="1" applyFont="1" applyAlignment="1">
      <alignment horizontal="center" vertical="center"/>
    </xf>
    <xf numFmtId="37" fontId="705" fillId="0" borderId="0" xfId="0" applyNumberFormat="1" applyFont="1" applyAlignment="1">
      <alignment horizontal="center" vertical="center"/>
    </xf>
    <xf numFmtId="37" fontId="707" fillId="0" borderId="0" xfId="0" applyNumberFormat="1" applyFont="1" applyAlignment="1">
      <alignment horizontal="center" vertical="center"/>
    </xf>
    <xf numFmtId="37" fontId="708" fillId="0" borderId="0" xfId="0" applyNumberFormat="1" applyFont="1" applyAlignment="1">
      <alignment horizontal="center" vertical="center"/>
    </xf>
    <xf numFmtId="37" fontId="709" fillId="0" borderId="0" xfId="0" applyNumberFormat="1" applyFont="1" applyAlignment="1">
      <alignment horizontal="center" vertical="center"/>
    </xf>
    <xf numFmtId="37" fontId="710" fillId="0" borderId="0" xfId="0" applyNumberFormat="1" applyFont="1" applyAlignment="1">
      <alignment horizontal="center" vertical="center"/>
    </xf>
    <xf numFmtId="37" fontId="711" fillId="0" borderId="0" xfId="0" applyNumberFormat="1" applyFont="1" applyAlignment="1">
      <alignment horizontal="center" vertical="center"/>
    </xf>
    <xf numFmtId="37" fontId="712" fillId="0" borderId="0" xfId="0" applyNumberFormat="1" applyFont="1" applyAlignment="1">
      <alignment horizontal="center" vertical="center"/>
    </xf>
    <xf numFmtId="37" fontId="713" fillId="0" borderId="0" xfId="0" applyNumberFormat="1" applyFont="1" applyAlignment="1">
      <alignment horizontal="center" vertical="center"/>
    </xf>
    <xf numFmtId="37" fontId="714" fillId="0" borderId="0" xfId="0" applyNumberFormat="1" applyFont="1" applyAlignment="1">
      <alignment horizontal="center" vertical="center"/>
    </xf>
    <xf numFmtId="37" fontId="715" fillId="0" borderId="3" xfId="0" applyNumberFormat="1" applyFont="1" applyBorder="1" applyAlignment="1">
      <alignment horizontal="center" vertical="center"/>
    </xf>
    <xf numFmtId="37" fontId="716" fillId="0" borderId="3" xfId="0" applyNumberFormat="1" applyFont="1" applyBorder="1" applyAlignment="1">
      <alignment horizontal="center" vertical="center"/>
    </xf>
    <xf numFmtId="37" fontId="717" fillId="0" borderId="3" xfId="0" applyNumberFormat="1" applyFont="1" applyBorder="1" applyAlignment="1">
      <alignment horizontal="center" vertical="center"/>
    </xf>
    <xf numFmtId="37" fontId="718" fillId="0" borderId="3" xfId="0" applyNumberFormat="1" applyFont="1" applyBorder="1" applyAlignment="1">
      <alignment horizontal="center" vertical="center"/>
    </xf>
    <xf numFmtId="37" fontId="719" fillId="0" borderId="3" xfId="0" applyNumberFormat="1" applyFont="1" applyBorder="1" applyAlignment="1">
      <alignment horizontal="center" vertical="center"/>
    </xf>
    <xf numFmtId="37" fontId="720" fillId="0" borderId="3" xfId="0" applyNumberFormat="1" applyFont="1" applyBorder="1" applyAlignment="1">
      <alignment horizontal="center" vertical="center"/>
    </xf>
    <xf numFmtId="37" fontId="721" fillId="0" borderId="3" xfId="0" applyNumberFormat="1" applyFont="1" applyBorder="1" applyAlignment="1">
      <alignment horizontal="center" vertical="center"/>
    </xf>
    <xf numFmtId="37" fontId="722" fillId="0" borderId="3" xfId="0" applyNumberFormat="1" applyFont="1" applyBorder="1" applyAlignment="1">
      <alignment horizontal="center" vertical="center"/>
    </xf>
    <xf numFmtId="37" fontId="723" fillId="0" borderId="3" xfId="0" applyNumberFormat="1" applyFont="1" applyBorder="1" applyAlignment="1">
      <alignment horizontal="center" vertical="center"/>
    </xf>
    <xf numFmtId="37" fontId="724" fillId="0" borderId="4" xfId="0" applyNumberFormat="1" applyFont="1" applyBorder="1" applyAlignment="1">
      <alignment horizontal="center" vertical="center"/>
    </xf>
    <xf numFmtId="37" fontId="725" fillId="0" borderId="4" xfId="0" applyNumberFormat="1" applyFont="1" applyBorder="1" applyAlignment="1">
      <alignment horizontal="center" vertical="center"/>
    </xf>
    <xf numFmtId="37" fontId="726" fillId="0" borderId="4" xfId="0" applyNumberFormat="1" applyFont="1" applyBorder="1" applyAlignment="1">
      <alignment horizontal="center" vertical="center"/>
    </xf>
    <xf numFmtId="37" fontId="727" fillId="0" borderId="4" xfId="0" applyNumberFormat="1" applyFont="1" applyBorder="1" applyAlignment="1">
      <alignment horizontal="center" vertical="center"/>
    </xf>
    <xf numFmtId="37" fontId="728" fillId="0" borderId="4" xfId="0" applyNumberFormat="1" applyFont="1" applyBorder="1" applyAlignment="1">
      <alignment horizontal="center" vertical="center"/>
    </xf>
    <xf numFmtId="37" fontId="729" fillId="0" borderId="4" xfId="0" applyNumberFormat="1" applyFont="1" applyBorder="1" applyAlignment="1">
      <alignment horizontal="center" vertical="center"/>
    </xf>
    <xf numFmtId="37" fontId="730" fillId="0" borderId="4" xfId="0" applyNumberFormat="1" applyFont="1" applyBorder="1" applyAlignment="1">
      <alignment horizontal="center" vertical="center"/>
    </xf>
    <xf numFmtId="37" fontId="731" fillId="0" borderId="4" xfId="0" applyNumberFormat="1" applyFont="1" applyBorder="1" applyAlignment="1">
      <alignment horizontal="center" vertical="center"/>
    </xf>
    <xf numFmtId="37" fontId="735" fillId="0" borderId="1" xfId="0" applyNumberFormat="1" applyFont="1" applyBorder="1" applyAlignment="1">
      <alignment horizontal="center" vertical="center" wrapText="1"/>
    </xf>
    <xf numFmtId="37" fontId="736" fillId="0" borderId="1" xfId="0" applyNumberFormat="1" applyFont="1" applyBorder="1" applyAlignment="1">
      <alignment horizontal="center" vertical="center" wrapText="1"/>
    </xf>
    <xf numFmtId="37" fontId="737" fillId="0" borderId="1" xfId="0" applyNumberFormat="1" applyFont="1" applyBorder="1" applyAlignment="1">
      <alignment horizontal="center" vertical="center" wrapText="1"/>
    </xf>
    <xf numFmtId="37" fontId="738" fillId="0" borderId="0" xfId="0" applyNumberFormat="1" applyFont="1" applyAlignment="1">
      <alignment horizontal="center" vertical="center"/>
    </xf>
    <xf numFmtId="37" fontId="739" fillId="0" borderId="0" xfId="0" applyNumberFormat="1" applyFont="1" applyAlignment="1">
      <alignment horizontal="center" vertical="center"/>
    </xf>
    <xf numFmtId="37" fontId="740" fillId="0" borderId="3" xfId="0" applyNumberFormat="1" applyFont="1" applyBorder="1" applyAlignment="1">
      <alignment horizontal="center" vertical="center"/>
    </xf>
    <xf numFmtId="37" fontId="741" fillId="0" borderId="3" xfId="0" applyNumberFormat="1" applyFont="1" applyBorder="1" applyAlignment="1">
      <alignment horizontal="center" vertical="center"/>
    </xf>
    <xf numFmtId="37" fontId="742" fillId="0" borderId="3" xfId="0" applyNumberFormat="1" applyFont="1" applyBorder="1" applyAlignment="1">
      <alignment horizontal="center" vertical="center"/>
    </xf>
    <xf numFmtId="37" fontId="743" fillId="0" borderId="4" xfId="0" applyNumberFormat="1" applyFont="1" applyBorder="1" applyAlignment="1">
      <alignment horizontal="center" vertical="center"/>
    </xf>
    <xf numFmtId="37" fontId="744" fillId="0" borderId="4" xfId="0" applyNumberFormat="1" applyFont="1" applyBorder="1" applyAlignment="1">
      <alignment horizontal="center" vertical="center"/>
    </xf>
    <xf numFmtId="0" fontId="745" fillId="2" borderId="6" xfId="1"/>
    <xf numFmtId="3" fontId="0" fillId="0" borderId="0" xfId="0" applyNumberFormat="1"/>
    <xf numFmtId="37" fontId="1" fillId="0" borderId="3" xfId="0" applyNumberFormat="1" applyFont="1" applyBorder="1" applyAlignment="1">
      <alignment horizontal="center" vertical="center"/>
    </xf>
    <xf numFmtId="37" fontId="747" fillId="0" borderId="3" xfId="0" applyNumberFormat="1" applyFont="1" applyBorder="1" applyAlignment="1">
      <alignment horizontal="center" vertical="center"/>
    </xf>
    <xf numFmtId="37" fontId="0" fillId="0" borderId="0" xfId="0" applyNumberFormat="1"/>
    <xf numFmtId="0" fontId="0" fillId="2" borderId="6" xfId="0" applyFill="1" applyBorder="1"/>
    <xf numFmtId="0" fontId="0" fillId="0" borderId="6" xfId="0" applyBorder="1"/>
    <xf numFmtId="0" fontId="745" fillId="2" borderId="6" xfId="2"/>
    <xf numFmtId="0" fontId="748" fillId="2" borderId="6" xfId="2" applyFont="1"/>
    <xf numFmtId="3" fontId="745" fillId="2" borderId="6" xfId="2" applyNumberFormat="1"/>
    <xf numFmtId="37" fontId="5" fillId="2" borderId="1" xfId="2" applyNumberFormat="1" applyFont="1" applyBorder="1" applyAlignment="1">
      <alignment horizontal="center" vertical="center"/>
    </xf>
    <xf numFmtId="37" fontId="5" fillId="2" borderId="1" xfId="2" applyNumberFormat="1" applyFont="1" applyBorder="1" applyAlignment="1">
      <alignment horizontal="center" vertical="center" wrapText="1"/>
    </xf>
    <xf numFmtId="37" fontId="1" fillId="2" borderId="6" xfId="2" applyNumberFormat="1" applyFont="1" applyAlignment="1">
      <alignment horizontal="right" vertical="center" wrapText="1"/>
    </xf>
    <xf numFmtId="37" fontId="1" fillId="2" borderId="6" xfId="2" applyNumberFormat="1" applyFont="1" applyAlignment="1">
      <alignment horizontal="center" vertical="center"/>
    </xf>
    <xf numFmtId="0" fontId="1" fillId="2" borderId="6" xfId="2" applyFont="1" applyAlignment="1">
      <alignment horizontal="center" vertical="center"/>
    </xf>
    <xf numFmtId="37" fontId="1" fillId="2" borderId="7" xfId="2" applyNumberFormat="1" applyFont="1" applyBorder="1" applyAlignment="1">
      <alignment horizontal="center" vertical="center"/>
    </xf>
    <xf numFmtId="10" fontId="1" fillId="2" borderId="7" xfId="2" applyNumberFormat="1" applyFont="1" applyBorder="1" applyAlignment="1">
      <alignment horizontal="center" vertical="center"/>
    </xf>
    <xf numFmtId="37" fontId="1" fillId="2" borderId="4" xfId="2" applyNumberFormat="1" applyFont="1" applyBorder="1" applyAlignment="1">
      <alignment horizontal="center" vertical="center"/>
    </xf>
    <xf numFmtId="37" fontId="749" fillId="2" borderId="1" xfId="2" applyNumberFormat="1" applyFont="1" applyBorder="1" applyAlignment="1">
      <alignment horizontal="center" vertical="center"/>
    </xf>
    <xf numFmtId="37" fontId="382" fillId="0" borderId="0" xfId="0" applyNumberFormat="1" applyFont="1" applyAlignment="1">
      <alignment horizontal="right" vertical="center" wrapText="1"/>
    </xf>
    <xf numFmtId="37" fontId="393" fillId="0" borderId="0" xfId="0" applyNumberFormat="1" applyFont="1" applyAlignment="1">
      <alignment horizontal="right" vertical="center" wrapText="1"/>
    </xf>
    <xf numFmtId="37" fontId="402" fillId="0" borderId="0" xfId="0" applyNumberFormat="1" applyFont="1" applyAlignment="1">
      <alignment horizontal="right" vertical="center" wrapText="1"/>
    </xf>
    <xf numFmtId="37" fontId="411" fillId="0" borderId="0" xfId="0" applyNumberFormat="1" applyFont="1" applyAlignment="1">
      <alignment horizontal="right" vertical="center" wrapText="1"/>
    </xf>
    <xf numFmtId="37" fontId="420" fillId="0" borderId="0" xfId="0" applyNumberFormat="1" applyFont="1" applyAlignment="1">
      <alignment horizontal="right" vertical="center" wrapText="1"/>
    </xf>
    <xf numFmtId="37" fontId="429" fillId="0" borderId="0" xfId="0" applyNumberFormat="1" applyFont="1" applyAlignment="1">
      <alignment horizontal="right" vertical="center" wrapText="1"/>
    </xf>
    <xf numFmtId="37" fontId="438" fillId="0" borderId="0" xfId="0" applyNumberFormat="1" applyFont="1" applyAlignment="1">
      <alignment horizontal="right" vertical="center" wrapText="1"/>
    </xf>
    <xf numFmtId="37" fontId="449" fillId="0" borderId="0" xfId="0" applyNumberFormat="1" applyFont="1" applyAlignment="1">
      <alignment horizontal="right" vertical="center" wrapText="1"/>
    </xf>
    <xf numFmtId="37" fontId="457" fillId="0" borderId="0" xfId="0" applyNumberFormat="1" applyFont="1" applyAlignment="1">
      <alignment horizontal="right" vertical="center" wrapText="1"/>
    </xf>
    <xf numFmtId="37" fontId="465" fillId="0" borderId="0" xfId="0" applyNumberFormat="1" applyFont="1" applyAlignment="1">
      <alignment horizontal="right" vertical="center" wrapText="1"/>
    </xf>
    <xf numFmtId="37" fontId="473" fillId="0" borderId="0" xfId="0" applyNumberFormat="1" applyFont="1" applyAlignment="1">
      <alignment horizontal="right" vertical="center" wrapText="1"/>
    </xf>
    <xf numFmtId="37" fontId="479" fillId="0" borderId="0" xfId="0" applyNumberFormat="1" applyFont="1" applyAlignment="1">
      <alignment horizontal="right" vertical="center" wrapText="1"/>
    </xf>
    <xf numFmtId="37" fontId="485" fillId="0" borderId="0" xfId="0" applyNumberFormat="1" applyFont="1" applyAlignment="1">
      <alignment horizontal="right" vertical="center" wrapText="1"/>
    </xf>
    <xf numFmtId="37" fontId="491" fillId="0" borderId="0" xfId="0" applyNumberFormat="1" applyFont="1" applyAlignment="1">
      <alignment horizontal="right" vertical="center" wrapText="1"/>
    </xf>
    <xf numFmtId="37" fontId="497" fillId="0" borderId="0" xfId="0" applyNumberFormat="1" applyFont="1" applyAlignment="1">
      <alignment horizontal="right" vertical="center" wrapText="1"/>
    </xf>
    <xf numFmtId="37" fontId="503" fillId="0" borderId="0" xfId="0" applyNumberFormat="1" applyFont="1" applyAlignment="1">
      <alignment horizontal="right" vertical="center" wrapText="1"/>
    </xf>
    <xf numFmtId="37" fontId="509" fillId="0" borderId="0" xfId="0" applyNumberFormat="1" applyFont="1" applyAlignment="1">
      <alignment horizontal="right" vertical="center" wrapText="1"/>
    </xf>
    <xf numFmtId="37" fontId="515" fillId="0" borderId="0" xfId="0" applyNumberFormat="1" applyFont="1" applyAlignment="1">
      <alignment horizontal="right" vertical="center" wrapText="1"/>
    </xf>
    <xf numFmtId="37" fontId="521" fillId="0" borderId="0" xfId="0" applyNumberFormat="1" applyFont="1" applyAlignment="1">
      <alignment horizontal="right" vertical="center" wrapText="1"/>
    </xf>
    <xf numFmtId="37" fontId="527" fillId="0" borderId="0" xfId="0" applyNumberFormat="1" applyFont="1" applyAlignment="1">
      <alignment horizontal="right" vertical="center" wrapText="1"/>
    </xf>
    <xf numFmtId="37" fontId="533" fillId="0" borderId="0" xfId="0" applyNumberFormat="1" applyFont="1" applyAlignment="1">
      <alignment horizontal="right" vertical="center" wrapText="1"/>
    </xf>
    <xf numFmtId="37" fontId="539" fillId="0" borderId="0" xfId="0" applyNumberFormat="1" applyFont="1" applyAlignment="1">
      <alignment horizontal="right" vertical="center" wrapText="1"/>
    </xf>
    <xf numFmtId="37" fontId="545" fillId="0" borderId="0" xfId="0" applyNumberFormat="1" applyFont="1" applyAlignment="1">
      <alignment horizontal="right" vertical="center" wrapText="1"/>
    </xf>
    <xf numFmtId="37" fontId="551" fillId="0" borderId="0" xfId="0" applyNumberFormat="1" applyFont="1" applyAlignment="1">
      <alignment horizontal="right" vertical="center" wrapText="1"/>
    </xf>
    <xf numFmtId="37" fontId="557" fillId="0" borderId="0" xfId="0" applyNumberFormat="1" applyFont="1" applyAlignment="1">
      <alignment horizontal="right" vertical="center" wrapText="1"/>
    </xf>
    <xf numFmtId="37" fontId="563" fillId="0" borderId="0" xfId="0" applyNumberFormat="1" applyFont="1" applyAlignment="1">
      <alignment horizontal="right" vertical="center" wrapText="1"/>
    </xf>
    <xf numFmtId="37" fontId="569" fillId="0" borderId="0" xfId="0" applyNumberFormat="1" applyFont="1" applyAlignment="1">
      <alignment horizontal="right" vertical="center" wrapText="1"/>
    </xf>
    <xf numFmtId="37" fontId="575" fillId="0" borderId="0" xfId="0" applyNumberFormat="1" applyFont="1" applyAlignment="1">
      <alignment horizontal="right" vertical="center" wrapText="1"/>
    </xf>
    <xf numFmtId="37" fontId="581" fillId="0" borderId="0" xfId="0" applyNumberFormat="1" applyFont="1" applyAlignment="1">
      <alignment horizontal="right" vertical="center" wrapText="1"/>
    </xf>
    <xf numFmtId="37" fontId="587" fillId="0" borderId="0" xfId="0" applyNumberFormat="1" applyFont="1" applyAlignment="1">
      <alignment horizontal="right" vertical="center" wrapText="1"/>
    </xf>
    <xf numFmtId="37" fontId="593" fillId="0" borderId="0" xfId="0" applyNumberFormat="1" applyFont="1" applyAlignment="1">
      <alignment horizontal="right" vertical="center" wrapText="1"/>
    </xf>
    <xf numFmtId="37" fontId="599" fillId="0" borderId="0" xfId="0" applyNumberFormat="1" applyFont="1" applyAlignment="1">
      <alignment horizontal="right" vertical="center" wrapText="1"/>
    </xf>
    <xf numFmtId="37" fontId="605" fillId="0" borderId="0" xfId="0" applyNumberFormat="1" applyFont="1" applyAlignment="1">
      <alignment horizontal="right" vertical="center" wrapText="1"/>
    </xf>
    <xf numFmtId="37" fontId="611" fillId="0" borderId="0" xfId="0" applyNumberFormat="1" applyFont="1" applyAlignment="1">
      <alignment horizontal="right" vertical="center" wrapText="1"/>
    </xf>
    <xf numFmtId="37" fontId="617" fillId="0" borderId="0" xfId="0" applyNumberFormat="1" applyFont="1" applyAlignment="1">
      <alignment horizontal="right" vertical="center" wrapText="1"/>
    </xf>
    <xf numFmtId="37" fontId="623" fillId="0" borderId="0" xfId="0" applyNumberFormat="1" applyFont="1" applyAlignment="1">
      <alignment horizontal="right" vertical="center" wrapText="1"/>
    </xf>
    <xf numFmtId="37" fontId="629" fillId="0" borderId="0" xfId="0" applyNumberFormat="1" applyFont="1" applyAlignment="1">
      <alignment horizontal="right" vertical="center" wrapText="1"/>
    </xf>
    <xf numFmtId="37" fontId="635" fillId="0" borderId="0" xfId="0" applyNumberFormat="1" applyFont="1" applyAlignment="1">
      <alignment horizontal="right" vertical="center" wrapText="1"/>
    </xf>
    <xf numFmtId="37" fontId="641" fillId="0" borderId="0" xfId="0" applyNumberFormat="1" applyFont="1" applyAlignment="1">
      <alignment horizontal="right" vertical="center" wrapText="1"/>
    </xf>
    <xf numFmtId="37" fontId="647" fillId="0" borderId="0" xfId="0" applyNumberFormat="1" applyFont="1" applyAlignment="1">
      <alignment horizontal="right" vertical="center" wrapText="1"/>
    </xf>
    <xf numFmtId="37" fontId="653" fillId="0" borderId="0" xfId="0" applyNumberFormat="1" applyFont="1" applyAlignment="1">
      <alignment horizontal="right" vertical="center" wrapText="1"/>
    </xf>
    <xf numFmtId="37" fontId="659" fillId="0" borderId="0" xfId="0" applyNumberFormat="1" applyFont="1" applyAlignment="1">
      <alignment horizontal="right" vertical="center" wrapText="1"/>
    </xf>
    <xf numFmtId="37" fontId="697" fillId="0" borderId="0" xfId="0" applyNumberFormat="1" applyFont="1" applyAlignment="1">
      <alignment horizontal="right" vertical="center" wrapText="1"/>
    </xf>
    <xf numFmtId="37" fontId="706" fillId="0" borderId="0" xfId="0" applyNumberFormat="1" applyFont="1" applyAlignment="1">
      <alignment horizontal="right" vertical="center" wrapText="1"/>
    </xf>
    <xf numFmtId="0" fontId="745" fillId="2" borderId="6" xfId="6"/>
    <xf numFmtId="37" fontId="5" fillId="2" borderId="1" xfId="6" applyNumberFormat="1" applyFont="1" applyBorder="1" applyAlignment="1">
      <alignment horizontal="center" vertical="center" wrapText="1"/>
    </xf>
    <xf numFmtId="37" fontId="1" fillId="2" borderId="6" xfId="6" applyNumberFormat="1" applyFont="1" applyAlignment="1">
      <alignment horizontal="center" vertical="center" wrapText="1"/>
    </xf>
    <xf numFmtId="37" fontId="1" fillId="2" borderId="6" xfId="6" applyNumberFormat="1" applyFont="1" applyAlignment="1">
      <alignment horizontal="center" vertical="center"/>
    </xf>
    <xf numFmtId="10" fontId="1" fillId="2" borderId="6" xfId="6" applyNumberFormat="1" applyFont="1" applyAlignment="1">
      <alignment horizontal="center" vertical="center"/>
    </xf>
    <xf numFmtId="37" fontId="1" fillId="2" borderId="7" xfId="6" applyNumberFormat="1" applyFont="1" applyBorder="1" applyAlignment="1">
      <alignment horizontal="center" vertical="center"/>
    </xf>
    <xf numFmtId="10" fontId="1" fillId="2" borderId="16" xfId="6" applyNumberFormat="1" applyFont="1" applyBorder="1" applyAlignment="1">
      <alignment horizontal="center" vertical="center"/>
    </xf>
    <xf numFmtId="37" fontId="1" fillId="2" borderId="4" xfId="6" applyNumberFormat="1" applyFont="1" applyBorder="1" applyAlignment="1">
      <alignment horizontal="center" vertical="center"/>
    </xf>
    <xf numFmtId="37" fontId="749" fillId="0" borderId="1" xfId="0" applyNumberFormat="1" applyFont="1" applyBorder="1" applyAlignment="1">
      <alignment horizontal="center" vertical="center"/>
    </xf>
    <xf numFmtId="37" fontId="150" fillId="0" borderId="7" xfId="0" applyNumberFormat="1" applyFont="1" applyBorder="1" applyAlignment="1">
      <alignment horizontal="center" vertical="center"/>
    </xf>
    <xf numFmtId="3" fontId="746" fillId="2" borderId="6" xfId="7" applyNumberFormat="1" applyFont="1" applyAlignment="1">
      <alignment horizontal="center" vertical="center"/>
    </xf>
    <xf numFmtId="3" fontId="752" fillId="2" borderId="6" xfId="7" applyNumberFormat="1" applyFont="1" applyAlignment="1">
      <alignment horizontal="center" vertical="center"/>
    </xf>
    <xf numFmtId="3" fontId="750" fillId="2" borderId="1" xfId="7" applyNumberFormat="1" applyFont="1" applyBorder="1" applyAlignment="1">
      <alignment horizontal="center" vertical="center" wrapText="1"/>
    </xf>
    <xf numFmtId="3" fontId="750" fillId="2" borderId="6" xfId="7" applyNumberFormat="1" applyFont="1" applyAlignment="1">
      <alignment horizontal="center" vertical="center"/>
    </xf>
    <xf numFmtId="3" fontId="752" fillId="2" borderId="1" xfId="7" applyNumberFormat="1" applyFont="1" applyBorder="1" applyAlignment="1">
      <alignment horizontal="center" vertical="center" wrapText="1"/>
    </xf>
    <xf numFmtId="3" fontId="1" fillId="2" borderId="6" xfId="6" applyNumberFormat="1" applyFont="1" applyAlignment="1">
      <alignment horizontal="right" vertical="center" wrapText="1"/>
    </xf>
    <xf numFmtId="3" fontId="1" fillId="2" borderId="6" xfId="7" applyNumberFormat="1" applyFont="1" applyAlignment="1">
      <alignment horizontal="center" vertical="center"/>
    </xf>
    <xf numFmtId="3" fontId="1" fillId="2" borderId="6" xfId="6" applyNumberFormat="1" applyFont="1" applyAlignment="1">
      <alignment horizontal="right" vertical="center"/>
    </xf>
    <xf numFmtId="3" fontId="1" fillId="2" borderId="6" xfId="6" applyNumberFormat="1" applyFont="1" applyAlignment="1">
      <alignment horizontal="center" vertical="center" wrapText="1"/>
    </xf>
    <xf numFmtId="3" fontId="1" fillId="2" borderId="7" xfId="6" applyNumberFormat="1" applyFont="1" applyBorder="1" applyAlignment="1">
      <alignment horizontal="center" vertical="center" wrapText="1"/>
    </xf>
    <xf numFmtId="3" fontId="1" fillId="2" borderId="16" xfId="7" applyNumberFormat="1" applyFont="1" applyBorder="1" applyAlignment="1">
      <alignment horizontal="center" vertical="center"/>
    </xf>
    <xf numFmtId="3" fontId="746" fillId="2" borderId="16" xfId="7" applyNumberFormat="1" applyFont="1" applyBorder="1" applyAlignment="1">
      <alignment horizontal="center" vertical="center"/>
    </xf>
    <xf numFmtId="37" fontId="218" fillId="0" borderId="0" xfId="0" applyNumberFormat="1" applyFont="1" applyAlignment="1">
      <alignment horizontal="right" vertical="center" wrapText="1"/>
    </xf>
    <xf numFmtId="37" fontId="223" fillId="0" borderId="0" xfId="0" applyNumberFormat="1" applyFont="1" applyAlignment="1">
      <alignment horizontal="right" vertical="center" wrapText="1"/>
    </xf>
    <xf numFmtId="37" fontId="228" fillId="0" borderId="0" xfId="0" applyNumberFormat="1" applyFont="1" applyAlignment="1">
      <alignment horizontal="right" vertical="center" wrapText="1"/>
    </xf>
    <xf numFmtId="37" fontId="233" fillId="0" borderId="0" xfId="0" applyNumberFormat="1" applyFont="1" applyAlignment="1">
      <alignment horizontal="right" vertical="center" wrapText="1"/>
    </xf>
    <xf numFmtId="37" fontId="242" fillId="0" borderId="0" xfId="0" applyNumberFormat="1" applyFont="1" applyAlignment="1">
      <alignment horizontal="right" vertical="center" wrapText="1"/>
    </xf>
    <xf numFmtId="37" fontId="251" fillId="0" borderId="0" xfId="0" applyNumberFormat="1" applyFont="1" applyAlignment="1">
      <alignment horizontal="right" vertical="center" wrapText="1"/>
    </xf>
    <xf numFmtId="37" fontId="256" fillId="0" borderId="0" xfId="0" applyNumberFormat="1" applyFont="1" applyAlignment="1">
      <alignment horizontal="right" vertical="center" wrapText="1"/>
    </xf>
    <xf numFmtId="37" fontId="261" fillId="0" borderId="0" xfId="0" applyNumberFormat="1" applyFont="1" applyAlignment="1">
      <alignment horizontal="right" vertical="center" wrapText="1"/>
    </xf>
    <xf numFmtId="37" fontId="266" fillId="0" borderId="0" xfId="0" applyNumberFormat="1" applyFont="1" applyAlignment="1">
      <alignment horizontal="right" vertical="center" wrapText="1"/>
    </xf>
    <xf numFmtId="37" fontId="275" fillId="0" borderId="0" xfId="0" applyNumberFormat="1" applyFont="1" applyAlignment="1">
      <alignment horizontal="right" vertical="center" wrapText="1"/>
    </xf>
    <xf numFmtId="37" fontId="284" fillId="0" borderId="0" xfId="0" applyNumberFormat="1" applyFont="1" applyAlignment="1">
      <alignment horizontal="right" vertical="center" wrapText="1"/>
    </xf>
    <xf numFmtId="37" fontId="289" fillId="0" borderId="0" xfId="0" applyNumberFormat="1" applyFont="1" applyAlignment="1">
      <alignment horizontal="right" vertical="center" wrapText="1"/>
    </xf>
    <xf numFmtId="37" fontId="294" fillId="0" borderId="0" xfId="0" applyNumberFormat="1" applyFont="1" applyAlignment="1">
      <alignment horizontal="right" vertical="center" wrapText="1"/>
    </xf>
    <xf numFmtId="37" fontId="299" fillId="0" borderId="0" xfId="0" applyNumberFormat="1" applyFont="1" applyAlignment="1">
      <alignment horizontal="right" vertical="center" wrapText="1"/>
    </xf>
    <xf numFmtId="37" fontId="304" fillId="0" borderId="0" xfId="0" applyNumberFormat="1" applyFont="1" applyAlignment="1">
      <alignment horizontal="right" vertical="center" wrapText="1"/>
    </xf>
    <xf numFmtId="37" fontId="309" fillId="0" borderId="0" xfId="0" applyNumberFormat="1" applyFont="1" applyAlignment="1">
      <alignment horizontal="right" vertical="center" wrapText="1"/>
    </xf>
    <xf numFmtId="37" fontId="318" fillId="0" borderId="0" xfId="0" applyNumberFormat="1" applyFont="1" applyAlignment="1">
      <alignment horizontal="right" vertical="center" wrapText="1"/>
    </xf>
    <xf numFmtId="37" fontId="323" fillId="0" borderId="0" xfId="0" applyNumberFormat="1" applyFont="1" applyAlignment="1">
      <alignment horizontal="right" vertical="center" wrapText="1"/>
    </xf>
    <xf numFmtId="37" fontId="328" fillId="0" borderId="0" xfId="0" applyNumberFormat="1" applyFont="1" applyAlignment="1">
      <alignment horizontal="right" vertical="center" wrapText="1"/>
    </xf>
    <xf numFmtId="37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37" fontId="11" fillId="0" borderId="6" xfId="0" applyNumberFormat="1" applyFont="1" applyBorder="1" applyAlignment="1">
      <alignment horizontal="center" vertical="center"/>
    </xf>
    <xf numFmtId="37" fontId="12" fillId="0" borderId="6" xfId="0" applyNumberFormat="1" applyFont="1" applyBorder="1" applyAlignment="1">
      <alignment horizontal="center" vertical="center"/>
    </xf>
    <xf numFmtId="37" fontId="13" fillId="0" borderId="6" xfId="0" applyNumberFormat="1" applyFont="1" applyBorder="1" applyAlignment="1">
      <alignment horizontal="center" vertical="center"/>
    </xf>
    <xf numFmtId="37" fontId="14" fillId="0" borderId="6" xfId="0" applyNumberFormat="1" applyFont="1" applyBorder="1" applyAlignment="1">
      <alignment horizontal="center" vertical="center"/>
    </xf>
    <xf numFmtId="37" fontId="15" fillId="0" borderId="6" xfId="0" applyNumberFormat="1" applyFont="1" applyBorder="1" applyAlignment="1">
      <alignment horizontal="center" vertical="center"/>
    </xf>
    <xf numFmtId="37" fontId="16" fillId="0" borderId="6" xfId="0" applyNumberFormat="1" applyFont="1" applyBorder="1" applyAlignment="1">
      <alignment horizontal="center" vertical="center"/>
    </xf>
    <xf numFmtId="37" fontId="17" fillId="0" borderId="6" xfId="0" applyNumberFormat="1" applyFont="1" applyBorder="1" applyAlignment="1">
      <alignment horizontal="center" vertical="center"/>
    </xf>
    <xf numFmtId="37" fontId="18" fillId="0" borderId="6" xfId="0" applyNumberFormat="1" applyFont="1" applyBorder="1" applyAlignment="1">
      <alignment horizontal="center" vertical="center"/>
    </xf>
    <xf numFmtId="37" fontId="19" fillId="0" borderId="6" xfId="0" applyNumberFormat="1" applyFont="1" applyBorder="1" applyAlignment="1">
      <alignment horizontal="center" vertical="center"/>
    </xf>
    <xf numFmtId="37" fontId="20" fillId="0" borderId="6" xfId="0" applyNumberFormat="1" applyFont="1" applyBorder="1" applyAlignment="1">
      <alignment horizontal="center" vertical="center"/>
    </xf>
    <xf numFmtId="37" fontId="21" fillId="0" borderId="6" xfId="0" applyNumberFormat="1" applyFont="1" applyBorder="1" applyAlignment="1">
      <alignment horizontal="center" vertical="center"/>
    </xf>
    <xf numFmtId="37" fontId="10" fillId="0" borderId="6" xfId="0" applyNumberFormat="1" applyFont="1" applyBorder="1" applyAlignment="1">
      <alignment horizontal="right" vertical="center"/>
    </xf>
    <xf numFmtId="39" fontId="22" fillId="0" borderId="6" xfId="0" applyNumberFormat="1" applyFont="1" applyBorder="1" applyAlignment="1">
      <alignment horizontal="center" vertical="center"/>
    </xf>
    <xf numFmtId="39" fontId="32" fillId="0" borderId="0" xfId="0" applyNumberFormat="1" applyFont="1" applyAlignment="1">
      <alignment horizontal="center" vertical="center"/>
    </xf>
    <xf numFmtId="37" fontId="0" fillId="0" borderId="3" xfId="0" applyNumberFormat="1" applyFont="1" applyBorder="1" applyAlignment="1">
      <alignment horizontal="center" vertical="center"/>
    </xf>
    <xf numFmtId="9" fontId="41" fillId="0" borderId="3" xfId="0" applyNumberFormat="1" applyFont="1" applyBorder="1" applyAlignment="1">
      <alignment horizontal="center" vertical="center"/>
    </xf>
    <xf numFmtId="9" fontId="670" fillId="0" borderId="3" xfId="0" applyNumberFormat="1" applyFont="1" applyBorder="1" applyAlignment="1">
      <alignment horizontal="center" vertical="center"/>
    </xf>
    <xf numFmtId="37" fontId="377" fillId="0" borderId="6" xfId="0" applyNumberFormat="1" applyFont="1" applyBorder="1" applyAlignment="1">
      <alignment horizontal="center" vertical="center" wrapText="1"/>
    </xf>
    <xf numFmtId="37" fontId="373" fillId="0" borderId="6" xfId="0" applyNumberFormat="1" applyFont="1" applyBorder="1" applyAlignment="1">
      <alignment horizontal="center" vertical="center" wrapText="1"/>
    </xf>
    <xf numFmtId="37" fontId="374" fillId="0" borderId="6" xfId="0" applyNumberFormat="1" applyFont="1" applyBorder="1" applyAlignment="1">
      <alignment horizontal="center" vertical="center" wrapText="1"/>
    </xf>
    <xf numFmtId="37" fontId="375" fillId="0" borderId="6" xfId="0" applyNumberFormat="1" applyFont="1" applyBorder="1" applyAlignment="1">
      <alignment horizontal="center" vertical="center" wrapText="1"/>
    </xf>
    <xf numFmtId="37" fontId="376" fillId="0" borderId="6" xfId="0" applyNumberFormat="1" applyFont="1" applyBorder="1" applyAlignment="1">
      <alignment horizontal="center" vertical="center" wrapText="1"/>
    </xf>
    <xf numFmtId="37" fontId="378" fillId="0" borderId="6" xfId="0" applyNumberFormat="1" applyFont="1" applyBorder="1" applyAlignment="1">
      <alignment horizontal="center" vertical="center" wrapText="1"/>
    </xf>
    <xf numFmtId="37" fontId="379" fillId="0" borderId="6" xfId="0" applyNumberFormat="1" applyFont="1" applyBorder="1" applyAlignment="1">
      <alignment horizontal="center" vertical="center" wrapText="1"/>
    </xf>
    <xf numFmtId="37" fontId="380" fillId="0" borderId="6" xfId="0" applyNumberFormat="1" applyFont="1" applyBorder="1" applyAlignment="1">
      <alignment horizontal="center" vertical="center" wrapText="1"/>
    </xf>
    <xf numFmtId="39" fontId="376" fillId="0" borderId="6" xfId="0" applyNumberFormat="1" applyFont="1" applyBorder="1" applyAlignment="1">
      <alignment horizontal="center" vertical="center" wrapText="1"/>
    </xf>
    <xf numFmtId="39" fontId="381" fillId="0" borderId="6" xfId="0" applyNumberFormat="1" applyFont="1" applyBorder="1" applyAlignment="1">
      <alignment horizontal="center" vertical="center" wrapText="1"/>
    </xf>
    <xf numFmtId="39" fontId="658" fillId="0" borderId="0" xfId="0" applyNumberFormat="1" applyFont="1" applyAlignment="1">
      <alignment horizontal="center" vertical="center"/>
    </xf>
    <xf numFmtId="39" fontId="664" fillId="0" borderId="0" xfId="0" applyNumberFormat="1" applyFont="1" applyAlignment="1">
      <alignment horizontal="center" vertical="center"/>
    </xf>
    <xf numFmtId="9" fontId="675" fillId="0" borderId="3" xfId="0" applyNumberFormat="1" applyFont="1" applyBorder="1" applyAlignment="1">
      <alignment horizontal="center" vertical="center"/>
    </xf>
    <xf numFmtId="37" fontId="356" fillId="0" borderId="6" xfId="0" applyNumberFormat="1" applyFont="1" applyBorder="1" applyAlignment="1">
      <alignment horizontal="center" vertical="center" wrapText="1"/>
    </xf>
    <xf numFmtId="37" fontId="357" fillId="0" borderId="6" xfId="0" applyNumberFormat="1" applyFont="1" applyBorder="1" applyAlignment="1">
      <alignment horizontal="center" vertical="center" wrapText="1"/>
    </xf>
    <xf numFmtId="37" fontId="358" fillId="0" borderId="6" xfId="0" applyNumberFormat="1" applyFont="1" applyBorder="1" applyAlignment="1">
      <alignment horizontal="center" vertical="center" wrapText="1"/>
    </xf>
    <xf numFmtId="37" fontId="359" fillId="0" borderId="6" xfId="0" applyNumberFormat="1" applyFont="1" applyBorder="1" applyAlignment="1">
      <alignment horizontal="center" vertical="center" wrapText="1"/>
    </xf>
    <xf numFmtId="37" fontId="360" fillId="0" borderId="6" xfId="0" applyNumberFormat="1" applyFont="1" applyBorder="1" applyAlignment="1">
      <alignment horizontal="center" vertical="center" wrapText="1"/>
    </xf>
    <xf numFmtId="37" fontId="361" fillId="0" borderId="6" xfId="0" applyNumberFormat="1" applyFont="1" applyBorder="1" applyAlignment="1">
      <alignment horizontal="center" vertical="center" wrapText="1"/>
    </xf>
    <xf numFmtId="37" fontId="362" fillId="0" borderId="6" xfId="0" applyNumberFormat="1" applyFont="1" applyBorder="1" applyAlignment="1">
      <alignment horizontal="center" vertical="center" wrapText="1"/>
    </xf>
    <xf numFmtId="37" fontId="363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37" fontId="355" fillId="0" borderId="0" xfId="0" applyNumberFormat="1" applyFont="1" applyAlignment="1">
      <alignment horizontal="right" vertical="center"/>
    </xf>
    <xf numFmtId="37" fontId="364" fillId="0" borderId="3" xfId="0" applyNumberFormat="1" applyFont="1" applyBorder="1" applyAlignment="1">
      <alignment horizontal="right" vertical="center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54" fillId="0" borderId="0" xfId="0" applyFont="1"/>
    <xf numFmtId="37" fontId="754" fillId="0" borderId="3" xfId="0" applyNumberFormat="1" applyFont="1" applyBorder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37" fontId="131" fillId="0" borderId="0" xfId="0" applyNumberFormat="1" applyFont="1" applyAlignment="1">
      <alignment horizontal="right" vertical="center"/>
    </xf>
    <xf numFmtId="0" fontId="0" fillId="0" borderId="0" xfId="0"/>
    <xf numFmtId="165" fontId="1" fillId="0" borderId="0" xfId="8" applyNumberFormat="1" applyFont="1" applyAlignment="1">
      <alignment horizontal="center" vertical="center"/>
    </xf>
    <xf numFmtId="43" fontId="116" fillId="0" borderId="3" xfId="8" applyFont="1" applyBorder="1" applyAlignment="1">
      <alignment vertical="center"/>
    </xf>
    <xf numFmtId="43" fontId="90" fillId="0" borderId="0" xfId="8" applyFont="1" applyAlignment="1">
      <alignment horizontal="center" vertical="center"/>
    </xf>
    <xf numFmtId="43" fontId="1" fillId="2" borderId="6" xfId="8" applyFont="1" applyFill="1" applyBorder="1" applyAlignment="1">
      <alignment horizontal="right" vertical="center"/>
    </xf>
    <xf numFmtId="9" fontId="139" fillId="0" borderId="0" xfId="0" applyNumberFormat="1" applyFont="1" applyAlignment="1">
      <alignment horizontal="center" vertical="center"/>
    </xf>
    <xf numFmtId="9" fontId="152" fillId="0" borderId="3" xfId="9" applyFont="1" applyBorder="1" applyAlignment="1">
      <alignment horizontal="center" vertical="center"/>
    </xf>
    <xf numFmtId="43" fontId="392" fillId="0" borderId="0" xfId="8" applyFont="1" applyAlignment="1">
      <alignment horizontal="center" vertical="center"/>
    </xf>
    <xf numFmtId="43" fontId="401" fillId="0" borderId="0" xfId="8" applyFont="1" applyAlignment="1">
      <alignment horizontal="center" vertical="center"/>
    </xf>
    <xf numFmtId="43" fontId="410" fillId="0" borderId="0" xfId="8" applyFont="1" applyAlignment="1">
      <alignment horizontal="center" vertical="center"/>
    </xf>
    <xf numFmtId="43" fontId="419" fillId="0" borderId="0" xfId="8" applyFont="1" applyAlignment="1">
      <alignment horizontal="center" vertical="center"/>
    </xf>
    <xf numFmtId="43" fontId="428" fillId="0" borderId="0" xfId="8" applyFont="1" applyAlignment="1">
      <alignment horizontal="center" vertical="center"/>
    </xf>
    <xf numFmtId="43" fontId="437" fillId="0" borderId="0" xfId="8" applyFont="1" applyAlignment="1">
      <alignment horizontal="center" vertical="center"/>
    </xf>
    <xf numFmtId="43" fontId="456" fillId="0" borderId="0" xfId="8" applyFont="1" applyAlignment="1">
      <alignment horizontal="center" vertical="center"/>
    </xf>
    <xf numFmtId="43" fontId="464" fillId="0" borderId="0" xfId="8" applyFont="1" applyAlignment="1">
      <alignment horizontal="center" vertical="center"/>
    </xf>
    <xf numFmtId="43" fontId="472" fillId="0" borderId="0" xfId="8" applyFont="1" applyAlignment="1">
      <alignment horizontal="center" vertical="center"/>
    </xf>
    <xf numFmtId="43" fontId="478" fillId="0" borderId="0" xfId="8" applyFont="1" applyAlignment="1">
      <alignment horizontal="center" vertical="center"/>
    </xf>
    <xf numFmtId="43" fontId="484" fillId="0" borderId="0" xfId="8" applyFont="1" applyAlignment="1">
      <alignment horizontal="center" vertical="center"/>
    </xf>
    <xf numFmtId="43" fontId="490" fillId="0" borderId="0" xfId="8" applyFont="1" applyAlignment="1">
      <alignment horizontal="center" vertical="center"/>
    </xf>
    <xf numFmtId="43" fontId="496" fillId="0" borderId="0" xfId="8" applyFont="1" applyAlignment="1">
      <alignment horizontal="center" vertical="center"/>
    </xf>
    <xf numFmtId="43" fontId="502" fillId="0" borderId="0" xfId="8" applyFont="1" applyAlignment="1">
      <alignment horizontal="center" vertical="center"/>
    </xf>
    <xf numFmtId="43" fontId="508" fillId="0" borderId="0" xfId="8" applyFont="1" applyAlignment="1">
      <alignment horizontal="center" vertical="center"/>
    </xf>
    <xf numFmtId="43" fontId="514" fillId="0" borderId="0" xfId="8" applyFont="1" applyAlignment="1">
      <alignment horizontal="center" vertical="center"/>
    </xf>
    <xf numFmtId="43" fontId="520" fillId="0" borderId="0" xfId="8" applyFont="1" applyAlignment="1">
      <alignment horizontal="center" vertical="center"/>
    </xf>
    <xf numFmtId="43" fontId="526" fillId="0" borderId="0" xfId="8" applyFont="1" applyAlignment="1">
      <alignment horizontal="center" vertical="center"/>
    </xf>
    <xf numFmtId="43" fontId="532" fillId="0" borderId="0" xfId="8" applyFont="1" applyAlignment="1">
      <alignment horizontal="center" vertical="center"/>
    </xf>
    <xf numFmtId="43" fontId="538" fillId="0" borderId="0" xfId="8" applyFont="1" applyFill="1" applyAlignment="1">
      <alignment horizontal="center" vertical="center"/>
    </xf>
    <xf numFmtId="43" fontId="544" fillId="0" borderId="0" xfId="8" applyFont="1" applyAlignment="1">
      <alignment horizontal="center" vertical="center"/>
    </xf>
    <xf numFmtId="43" fontId="550" fillId="0" borderId="0" xfId="8" applyFont="1" applyAlignment="1">
      <alignment horizontal="center" vertical="center"/>
    </xf>
    <xf numFmtId="43" fontId="556" fillId="0" borderId="0" xfId="8" applyFont="1" applyAlignment="1">
      <alignment horizontal="center" vertical="center"/>
    </xf>
    <xf numFmtId="43" fontId="562" fillId="0" borderId="0" xfId="8" applyFont="1" applyAlignment="1">
      <alignment horizontal="center" vertical="center"/>
    </xf>
    <xf numFmtId="43" fontId="568" fillId="0" borderId="0" xfId="8" applyFont="1" applyAlignment="1">
      <alignment horizontal="center" vertical="center"/>
    </xf>
    <xf numFmtId="43" fontId="574" fillId="0" borderId="0" xfId="8" applyFont="1" applyAlignment="1">
      <alignment horizontal="center" vertical="center"/>
    </xf>
    <xf numFmtId="43" fontId="580" fillId="0" borderId="0" xfId="8" applyFont="1" applyAlignment="1">
      <alignment horizontal="center" vertical="center"/>
    </xf>
    <xf numFmtId="43" fontId="586" fillId="0" borderId="0" xfId="8" applyFont="1" applyAlignment="1">
      <alignment horizontal="center" vertical="center"/>
    </xf>
    <xf numFmtId="43" fontId="592" fillId="0" borderId="0" xfId="8" applyFont="1" applyAlignment="1">
      <alignment horizontal="center" vertical="center"/>
    </xf>
    <xf numFmtId="43" fontId="598" fillId="0" borderId="0" xfId="8" applyFont="1" applyAlignment="1">
      <alignment horizontal="center" vertical="center"/>
    </xf>
    <xf numFmtId="43" fontId="604" fillId="0" borderId="0" xfId="8" applyFont="1" applyAlignment="1">
      <alignment horizontal="center" vertical="center"/>
    </xf>
    <xf numFmtId="43" fontId="610" fillId="0" borderId="0" xfId="8" applyFont="1" applyAlignment="1">
      <alignment horizontal="center" vertical="center"/>
    </xf>
    <xf numFmtId="43" fontId="616" fillId="0" borderId="0" xfId="8" applyFont="1" applyAlignment="1">
      <alignment horizontal="center" vertical="center"/>
    </xf>
    <xf numFmtId="43" fontId="622" fillId="0" borderId="0" xfId="8" applyFont="1" applyAlignment="1">
      <alignment horizontal="center" vertical="center"/>
    </xf>
    <xf numFmtId="43" fontId="628" fillId="0" borderId="0" xfId="8" applyFont="1" applyAlignment="1">
      <alignment horizontal="center" vertical="center"/>
    </xf>
    <xf numFmtId="43" fontId="634" fillId="0" borderId="0" xfId="8" applyFont="1" applyAlignment="1">
      <alignment horizontal="center" vertical="center"/>
    </xf>
    <xf numFmtId="43" fontId="640" fillId="0" borderId="0" xfId="8" applyFont="1" applyAlignment="1">
      <alignment horizontal="center" vertical="center"/>
    </xf>
    <xf numFmtId="43" fontId="646" fillId="0" borderId="0" xfId="8" applyFont="1" applyAlignment="1">
      <alignment horizontal="center" vertical="center"/>
    </xf>
    <xf numFmtId="43" fontId="652" fillId="0" borderId="0" xfId="8" applyFont="1" applyAlignment="1">
      <alignment horizontal="center" vertical="center"/>
    </xf>
    <xf numFmtId="43" fontId="387" fillId="0" borderId="0" xfId="8" applyFont="1" applyAlignment="1">
      <alignment horizontal="center" vertical="center"/>
    </xf>
    <xf numFmtId="39" fontId="448" fillId="0" borderId="0" xfId="0" applyNumberFormat="1" applyFont="1" applyAlignment="1">
      <alignment horizontal="center" vertical="center"/>
    </xf>
    <xf numFmtId="164" fontId="1" fillId="2" borderId="6" xfId="6" applyNumberFormat="1" applyFont="1" applyAlignment="1">
      <alignment horizontal="center" vertical="center"/>
    </xf>
    <xf numFmtId="9" fontId="1" fillId="2" borderId="6" xfId="6" applyNumberFormat="1" applyFont="1" applyAlignment="1">
      <alignment horizontal="center" vertical="center"/>
    </xf>
    <xf numFmtId="0" fontId="1" fillId="2" borderId="6" xfId="6" applyNumberFormat="1" applyFont="1" applyAlignment="1">
      <alignment horizontal="center" vertical="center"/>
    </xf>
    <xf numFmtId="165" fontId="1" fillId="2" borderId="7" xfId="8" applyNumberFormat="1" applyFont="1" applyFill="1" applyBorder="1" applyAlignment="1">
      <alignment horizontal="center" vertical="center"/>
    </xf>
    <xf numFmtId="37" fontId="2" fillId="2" borderId="6" xfId="1" applyNumberFormat="1" applyFont="1" applyAlignment="1">
      <alignment horizontal="center" vertical="center"/>
    </xf>
    <xf numFmtId="0" fontId="746" fillId="2" borderId="10" xfId="1" applyFont="1" applyBorder="1" applyAlignment="1">
      <alignment horizontal="center" vertical="center"/>
    </xf>
    <xf numFmtId="0" fontId="746" fillId="2" borderId="11" xfId="1" applyFont="1" applyBorder="1" applyAlignment="1">
      <alignment horizontal="center" vertical="center"/>
    </xf>
    <xf numFmtId="0" fontId="746" fillId="2" borderId="13" xfId="1" applyFont="1" applyBorder="1" applyAlignment="1">
      <alignment horizontal="center" vertical="center"/>
    </xf>
    <xf numFmtId="0" fontId="746" fillId="2" borderId="14" xfId="1" applyFont="1" applyBorder="1" applyAlignment="1">
      <alignment horizontal="center" vertical="center"/>
    </xf>
    <xf numFmtId="0" fontId="0" fillId="2" borderId="10" xfId="1" applyFont="1" applyBorder="1" applyAlignment="1">
      <alignment horizontal="center" vertical="center"/>
    </xf>
    <xf numFmtId="0" fontId="746" fillId="2" borderId="7" xfId="1" applyFont="1" applyBorder="1" applyAlignment="1">
      <alignment horizontal="center" vertical="center"/>
    </xf>
    <xf numFmtId="0" fontId="746" fillId="2" borderId="15" xfId="1" applyFont="1" applyBorder="1" applyAlignment="1">
      <alignment horizontal="center" vertical="center"/>
    </xf>
    <xf numFmtId="0" fontId="746" fillId="2" borderId="12" xfId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0" fontId="0" fillId="0" borderId="0" xfId="0"/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37" fontId="5" fillId="0" borderId="1" xfId="0" applyNumberFormat="1" applyFont="1" applyBorder="1" applyAlignment="1">
      <alignment horizontal="center" vertical="center"/>
    </xf>
    <xf numFmtId="0" fontId="0" fillId="2" borderId="2" xfId="0" applyFill="1" applyBorder="1"/>
    <xf numFmtId="37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37" fontId="13" fillId="0" borderId="1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5" xfId="0" applyBorder="1"/>
    <xf numFmtId="37" fontId="18" fillId="0" borderId="1" xfId="0" applyNumberFormat="1" applyFont="1" applyBorder="1" applyAlignment="1">
      <alignment horizontal="center" vertical="center"/>
    </xf>
    <xf numFmtId="37" fontId="8" fillId="0" borderId="0" xfId="0" applyNumberFormat="1" applyFont="1" applyAlignment="1">
      <alignment horizontal="center" vertical="center" wrapText="1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center" vertical="center" wrapText="1"/>
    </xf>
    <xf numFmtId="37" fontId="22" fillId="0" borderId="1" xfId="0" applyNumberFormat="1" applyFont="1" applyBorder="1" applyAlignment="1">
      <alignment horizontal="center" vertical="center"/>
    </xf>
    <xf numFmtId="37" fontId="54" fillId="0" borderId="0" xfId="0" applyNumberFormat="1" applyFont="1" applyAlignment="1">
      <alignment horizontal="center" vertical="center"/>
    </xf>
    <xf numFmtId="37" fontId="55" fillId="0" borderId="0" xfId="0" applyNumberFormat="1" applyFont="1" applyAlignment="1">
      <alignment horizontal="center" vertical="center"/>
    </xf>
    <xf numFmtId="37" fontId="56" fillId="0" borderId="1" xfId="0" applyNumberFormat="1" applyFont="1" applyBorder="1" applyAlignment="1">
      <alignment horizontal="center" vertical="center"/>
    </xf>
    <xf numFmtId="37" fontId="57" fillId="0" borderId="1" xfId="0" applyNumberFormat="1" applyFont="1" applyBorder="1" applyAlignment="1">
      <alignment horizontal="center" vertical="center"/>
    </xf>
    <xf numFmtId="37" fontId="62" fillId="0" borderId="0" xfId="0" applyNumberFormat="1" applyFont="1" applyAlignment="1">
      <alignment horizontal="center" vertical="center" wrapText="1"/>
    </xf>
    <xf numFmtId="37" fontId="70" fillId="0" borderId="1" xfId="0" applyNumberFormat="1" applyFont="1" applyBorder="1" applyAlignment="1">
      <alignment horizontal="center" vertical="center"/>
    </xf>
    <xf numFmtId="37" fontId="71" fillId="0" borderId="1" xfId="0" applyNumberFormat="1" applyFont="1" applyBorder="1" applyAlignment="1">
      <alignment horizontal="center" vertical="center"/>
    </xf>
    <xf numFmtId="37" fontId="72" fillId="0" borderId="1" xfId="0" applyNumberFormat="1" applyFont="1" applyBorder="1" applyAlignment="1">
      <alignment horizontal="center" vertical="center"/>
    </xf>
    <xf numFmtId="37" fontId="73" fillId="0" borderId="1" xfId="0" applyNumberFormat="1" applyFont="1" applyBorder="1" applyAlignment="1">
      <alignment horizontal="center" vertical="center"/>
    </xf>
    <xf numFmtId="37" fontId="65" fillId="0" borderId="1" xfId="0" applyNumberFormat="1" applyFont="1" applyBorder="1" applyAlignment="1">
      <alignment horizontal="center" vertical="center"/>
    </xf>
    <xf numFmtId="37" fontId="58" fillId="0" borderId="0" xfId="0" applyNumberFormat="1" applyFont="1" applyAlignment="1">
      <alignment horizontal="center" vertical="center" wrapText="1"/>
    </xf>
    <xf numFmtId="37" fontId="66" fillId="0" borderId="1" xfId="0" applyNumberFormat="1" applyFont="1" applyBorder="1" applyAlignment="1">
      <alignment horizontal="center" vertical="center"/>
    </xf>
    <xf numFmtId="37" fontId="59" fillId="0" borderId="0" xfId="0" applyNumberFormat="1" applyFont="1" applyAlignment="1">
      <alignment horizontal="center" vertical="center" wrapText="1"/>
    </xf>
    <xf numFmtId="37" fontId="67" fillId="0" borderId="1" xfId="0" applyNumberFormat="1" applyFont="1" applyBorder="1" applyAlignment="1">
      <alignment horizontal="center" vertical="center"/>
    </xf>
    <xf numFmtId="37" fontId="60" fillId="0" borderId="0" xfId="0" applyNumberFormat="1" applyFont="1" applyAlignment="1">
      <alignment horizontal="center" vertical="center" wrapText="1"/>
    </xf>
    <xf numFmtId="37" fontId="68" fillId="0" borderId="1" xfId="0" applyNumberFormat="1" applyFont="1" applyBorder="1" applyAlignment="1">
      <alignment horizontal="center" vertical="center"/>
    </xf>
    <xf numFmtId="37" fontId="61" fillId="0" borderId="0" xfId="0" applyNumberFormat="1" applyFont="1" applyAlignment="1">
      <alignment horizontal="center" vertical="center" wrapText="1"/>
    </xf>
    <xf numFmtId="37" fontId="69" fillId="0" borderId="1" xfId="0" applyNumberFormat="1" applyFont="1" applyBorder="1" applyAlignment="1">
      <alignment horizontal="center" vertical="center"/>
    </xf>
    <xf numFmtId="37" fontId="81" fillId="0" borderId="1" xfId="0" applyNumberFormat="1" applyFont="1" applyBorder="1" applyAlignment="1">
      <alignment horizontal="center" vertical="center"/>
    </xf>
    <xf numFmtId="37" fontId="64" fillId="0" borderId="0" xfId="0" applyNumberFormat="1" applyFont="1" applyAlignment="1">
      <alignment horizontal="center" vertical="center" wrapText="1"/>
    </xf>
    <xf numFmtId="37" fontId="82" fillId="0" borderId="1" xfId="0" applyNumberFormat="1" applyFont="1" applyBorder="1" applyAlignment="1">
      <alignment horizontal="center" vertical="center"/>
    </xf>
    <xf numFmtId="37" fontId="78" fillId="0" borderId="1" xfId="0" applyNumberFormat="1" applyFont="1" applyBorder="1" applyAlignment="1">
      <alignment horizontal="center" vertical="center"/>
    </xf>
    <xf numFmtId="37" fontId="63" fillId="0" borderId="0" xfId="0" applyNumberFormat="1" applyFont="1" applyAlignment="1">
      <alignment horizontal="center" vertical="center" wrapText="1"/>
    </xf>
    <xf numFmtId="37" fontId="79" fillId="0" borderId="1" xfId="0" applyNumberFormat="1" applyFont="1" applyBorder="1" applyAlignment="1">
      <alignment horizontal="center" vertical="center"/>
    </xf>
    <xf numFmtId="37" fontId="80" fillId="0" borderId="1" xfId="0" applyNumberFormat="1" applyFont="1" applyBorder="1" applyAlignment="1">
      <alignment horizontal="center" vertical="center"/>
    </xf>
    <xf numFmtId="37" fontId="3" fillId="2" borderId="6" xfId="2" applyNumberFormat="1" applyFont="1" applyAlignment="1">
      <alignment horizontal="center" vertical="center"/>
    </xf>
    <xf numFmtId="0" fontId="745" fillId="2" borderId="6" xfId="2"/>
    <xf numFmtId="37" fontId="748" fillId="2" borderId="6" xfId="2" applyNumberFormat="1" applyFont="1" applyAlignment="1">
      <alignment horizontal="right" vertical="center"/>
    </xf>
    <xf numFmtId="0" fontId="748" fillId="2" borderId="6" xfId="2" applyFont="1"/>
    <xf numFmtId="37" fontId="5" fillId="2" borderId="1" xfId="2" applyNumberFormat="1" applyFont="1" applyBorder="1" applyAlignment="1">
      <alignment horizontal="center" vertical="center"/>
    </xf>
    <xf numFmtId="0" fontId="748" fillId="2" borderId="2" xfId="2" applyFont="1" applyBorder="1"/>
    <xf numFmtId="37" fontId="749" fillId="2" borderId="1" xfId="2" applyNumberFormat="1" applyFont="1" applyBorder="1" applyAlignment="1">
      <alignment horizontal="center" vertical="center"/>
    </xf>
    <xf numFmtId="37" fontId="129" fillId="0" borderId="0" xfId="0" applyNumberFormat="1" applyFont="1" applyAlignment="1">
      <alignment horizontal="center" vertical="center"/>
    </xf>
    <xf numFmtId="37" fontId="130" fillId="0" borderId="0" xfId="0" applyNumberFormat="1" applyFont="1" applyAlignment="1">
      <alignment horizontal="center" vertical="center"/>
    </xf>
    <xf numFmtId="37" fontId="131" fillId="0" borderId="0" xfId="0" applyNumberFormat="1" applyFont="1" applyAlignment="1">
      <alignment horizontal="right" vertical="center"/>
    </xf>
    <xf numFmtId="37" fontId="366" fillId="0" borderId="0" xfId="0" applyNumberFormat="1" applyFont="1" applyAlignment="1">
      <alignment horizontal="center" vertical="center"/>
    </xf>
    <xf numFmtId="37" fontId="367" fillId="0" borderId="0" xfId="0" applyNumberFormat="1" applyFont="1" applyAlignment="1">
      <alignment horizontal="center" vertical="center"/>
    </xf>
    <xf numFmtId="37" fontId="368" fillId="0" borderId="0" xfId="0" applyNumberFormat="1" applyFont="1" applyAlignment="1">
      <alignment horizontal="right" vertical="center"/>
    </xf>
    <xf numFmtId="37" fontId="750" fillId="0" borderId="1" xfId="0" applyNumberFormat="1" applyFont="1" applyBorder="1" applyAlignment="1">
      <alignment horizontal="center" vertical="center"/>
    </xf>
    <xf numFmtId="0" fontId="750" fillId="2" borderId="2" xfId="0" applyFont="1" applyFill="1" applyBorder="1"/>
    <xf numFmtId="37" fontId="0" fillId="0" borderId="0" xfId="0" applyNumberFormat="1" applyAlignment="1">
      <alignment horizontal="right" vertical="center" readingOrder="2"/>
    </xf>
    <xf numFmtId="0" fontId="0" fillId="0" borderId="0" xfId="0" applyAlignment="1">
      <alignment readingOrder="2"/>
    </xf>
    <xf numFmtId="37" fontId="369" fillId="0" borderId="1" xfId="0" applyNumberFormat="1" applyFont="1" applyBorder="1" applyAlignment="1">
      <alignment horizontal="center" vertical="center"/>
    </xf>
    <xf numFmtId="37" fontId="370" fillId="0" borderId="1" xfId="0" applyNumberFormat="1" applyFont="1" applyBorder="1" applyAlignment="1">
      <alignment horizontal="center" vertical="center"/>
    </xf>
    <xf numFmtId="37" fontId="686" fillId="0" borderId="0" xfId="0" applyNumberFormat="1" applyFont="1" applyAlignment="1">
      <alignment horizontal="center" vertical="center"/>
    </xf>
    <xf numFmtId="37" fontId="687" fillId="0" borderId="0" xfId="0" applyNumberFormat="1" applyFont="1" applyAlignment="1">
      <alignment horizontal="center" vertical="center"/>
    </xf>
    <xf numFmtId="37" fontId="368" fillId="0" borderId="0" xfId="0" applyNumberFormat="1" applyFont="1" applyAlignment="1">
      <alignment horizontal="right" vertical="center" readingOrder="2"/>
    </xf>
    <xf numFmtId="37" fontId="688" fillId="0" borderId="1" xfId="0" applyNumberFormat="1" applyFont="1" applyBorder="1" applyAlignment="1">
      <alignment horizontal="center" vertical="center"/>
    </xf>
    <xf numFmtId="37" fontId="3" fillId="2" borderId="6" xfId="6" applyNumberFormat="1" applyFont="1" applyAlignment="1">
      <alignment horizontal="center" vertical="center"/>
    </xf>
    <xf numFmtId="0" fontId="745" fillId="2" borderId="6" xfId="6"/>
    <xf numFmtId="37" fontId="5" fillId="2" borderId="6" xfId="2" applyNumberFormat="1" applyFont="1" applyAlignment="1">
      <alignment horizontal="right" vertical="center"/>
    </xf>
    <xf numFmtId="0" fontId="746" fillId="2" borderId="6" xfId="2" applyFont="1"/>
    <xf numFmtId="37" fontId="5" fillId="2" borderId="1" xfId="6" applyNumberFormat="1" applyFont="1" applyBorder="1" applyAlignment="1">
      <alignment horizontal="center" vertical="center"/>
    </xf>
    <xf numFmtId="0" fontId="745" fillId="2" borderId="2" xfId="6" applyBorder="1"/>
    <xf numFmtId="37" fontId="732" fillId="0" borderId="0" xfId="0" applyNumberFormat="1" applyFont="1" applyAlignment="1">
      <alignment horizontal="center" vertical="center"/>
    </xf>
    <xf numFmtId="37" fontId="733" fillId="0" borderId="0" xfId="0" applyNumberFormat="1" applyFont="1" applyAlignment="1">
      <alignment horizontal="center" vertical="center"/>
    </xf>
    <xf numFmtId="37" fontId="734" fillId="0" borderId="0" xfId="0" applyNumberFormat="1" applyFont="1" applyAlignment="1">
      <alignment horizontal="right" vertical="center"/>
    </xf>
    <xf numFmtId="37" fontId="157" fillId="0" borderId="0" xfId="0" applyNumberFormat="1" applyFont="1" applyAlignment="1">
      <alignment horizontal="center" vertical="center"/>
    </xf>
    <xf numFmtId="37" fontId="158" fillId="0" borderId="0" xfId="0" applyNumberFormat="1" applyFont="1" applyAlignment="1">
      <alignment horizontal="center" vertical="center"/>
    </xf>
    <xf numFmtId="37" fontId="159" fillId="0" borderId="0" xfId="0" applyNumberFormat="1" applyFont="1" applyAlignment="1">
      <alignment horizontal="right" vertical="center"/>
    </xf>
    <xf numFmtId="37" fontId="160" fillId="0" borderId="1" xfId="0" applyNumberFormat="1" applyFont="1" applyBorder="1" applyAlignment="1">
      <alignment horizontal="center" vertical="center"/>
    </xf>
    <xf numFmtId="37" fontId="161" fillId="0" borderId="1" xfId="0" applyNumberFormat="1" applyFont="1" applyBorder="1" applyAlignment="1">
      <alignment horizontal="center" vertical="center"/>
    </xf>
    <xf numFmtId="37" fontId="162" fillId="0" borderId="1" xfId="0" applyNumberFormat="1" applyFont="1" applyBorder="1" applyAlignment="1">
      <alignment horizontal="center" vertical="center"/>
    </xf>
    <xf numFmtId="3" fontId="3" fillId="2" borderId="6" xfId="7" applyNumberFormat="1" applyFont="1" applyAlignment="1">
      <alignment horizontal="center" vertical="center"/>
    </xf>
    <xf numFmtId="3" fontId="746" fillId="2" borderId="6" xfId="7" applyNumberFormat="1" applyFont="1" applyAlignment="1">
      <alignment horizontal="center" vertical="center"/>
    </xf>
    <xf numFmtId="3" fontId="752" fillId="2" borderId="6" xfId="7" applyNumberFormat="1" applyFont="1" applyAlignment="1">
      <alignment horizontal="right" vertical="center"/>
    </xf>
    <xf numFmtId="3" fontId="753" fillId="2" borderId="6" xfId="7" applyNumberFormat="1" applyFont="1" applyAlignment="1">
      <alignment horizontal="right" vertical="center"/>
    </xf>
    <xf numFmtId="3" fontId="752" fillId="2" borderId="1" xfId="7" applyNumberFormat="1" applyFont="1" applyBorder="1" applyAlignment="1">
      <alignment horizontal="center" vertical="center"/>
    </xf>
    <xf numFmtId="3" fontId="753" fillId="2" borderId="2" xfId="7" applyNumberFormat="1" applyFont="1" applyBorder="1" applyAlignment="1">
      <alignment horizontal="center" vertical="center"/>
    </xf>
    <xf numFmtId="37" fontId="349" fillId="0" borderId="5" xfId="0" applyNumberFormat="1" applyFont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37" fontId="204" fillId="0" borderId="0" xfId="0" applyNumberFormat="1" applyFont="1" applyAlignment="1">
      <alignment horizontal="center" vertical="center"/>
    </xf>
    <xf numFmtId="37" fontId="205" fillId="0" borderId="0" xfId="0" applyNumberFormat="1" applyFont="1" applyAlignment="1">
      <alignment horizontal="center" vertical="center"/>
    </xf>
    <xf numFmtId="37" fontId="206" fillId="0" borderId="0" xfId="0" applyNumberFormat="1" applyFont="1" applyAlignment="1">
      <alignment horizontal="right" vertical="center"/>
    </xf>
    <xf numFmtId="37" fontId="207" fillId="0" borderId="1" xfId="0" applyNumberFormat="1" applyFont="1" applyBorder="1" applyAlignment="1">
      <alignment horizontal="center" vertical="center"/>
    </xf>
    <xf numFmtId="37" fontId="208" fillId="0" borderId="1" xfId="0" applyNumberFormat="1" applyFont="1" applyBorder="1" applyAlignment="1">
      <alignment horizontal="center" vertical="center"/>
    </xf>
    <xf numFmtId="37" fontId="365" fillId="0" borderId="5" xfId="0" applyNumberFormat="1" applyFont="1" applyBorder="1" applyAlignment="1">
      <alignment horizontal="center" vertical="center"/>
    </xf>
    <xf numFmtId="37" fontId="350" fillId="0" borderId="0" xfId="0" applyNumberFormat="1" applyFont="1" applyAlignment="1">
      <alignment horizontal="center" vertical="center"/>
    </xf>
    <xf numFmtId="37" fontId="351" fillId="0" borderId="0" xfId="0" applyNumberFormat="1" applyFont="1" applyAlignment="1">
      <alignment horizontal="center" vertical="center"/>
    </xf>
    <xf numFmtId="37" fontId="352" fillId="0" borderId="0" xfId="0" applyNumberFormat="1" applyFont="1" applyAlignment="1">
      <alignment horizontal="right" vertical="center"/>
    </xf>
    <xf numFmtId="37" fontId="353" fillId="0" borderId="1" xfId="0" applyNumberFormat="1" applyFont="1" applyBorder="1" applyAlignment="1">
      <alignment horizontal="center" vertical="center"/>
    </xf>
    <xf numFmtId="37" fontId="354" fillId="0" borderId="1" xfId="0" applyNumberFormat="1" applyFont="1" applyBorder="1" applyAlignment="1">
      <alignment horizontal="center" vertical="center"/>
    </xf>
  </cellXfs>
  <cellStyles count="10">
    <cellStyle name="Comma" xfId="8" builtinId="3"/>
    <cellStyle name="Comma 2" xfId="5"/>
    <cellStyle name="Normal" xfId="0" builtinId="0"/>
    <cellStyle name="Normal 2" xfId="2"/>
    <cellStyle name="Normal 2 2" xfId="4"/>
    <cellStyle name="Normal 5" xfId="6"/>
    <cellStyle name="Normal 6" xfId="3"/>
    <cellStyle name="Normal 7" xfId="7"/>
    <cellStyle name="Normal 8" xfId="1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4</xdr:row>
      <xdr:rowOff>69183</xdr:rowOff>
    </xdr:from>
    <xdr:to>
      <xdr:col>8</xdr:col>
      <xdr:colOff>56573</xdr:colOff>
      <xdr:row>18</xdr:row>
      <xdr:rowOff>21231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753027" y="831183"/>
          <a:ext cx="4619048" cy="2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I31"/>
  <sheetViews>
    <sheetView rightToLeft="1" tabSelected="1" view="pageBreakPreview" zoomScaleNormal="100" zoomScaleSheetLayoutView="100" workbookViewId="0">
      <selection activeCell="A25" sqref="A25"/>
    </sheetView>
  </sheetViews>
  <sheetFormatPr defaultRowHeight="15" x14ac:dyDescent="0.25"/>
  <cols>
    <col min="1" max="16384" width="9.140625" style="558"/>
  </cols>
  <sheetData>
    <row r="22" spans="1:9" ht="39.950000000000003" customHeight="1" x14ac:dyDescent="0.25">
      <c r="A22" s="767" t="s">
        <v>79</v>
      </c>
      <c r="B22" s="767"/>
      <c r="C22" s="767"/>
      <c r="D22" s="767"/>
      <c r="E22" s="767"/>
      <c r="F22" s="767"/>
      <c r="G22" s="767"/>
      <c r="H22" s="767"/>
      <c r="I22" s="767"/>
    </row>
    <row r="23" spans="1:9" ht="39.950000000000003" customHeight="1" x14ac:dyDescent="0.25">
      <c r="A23" s="767" t="s">
        <v>0</v>
      </c>
      <c r="B23" s="767"/>
      <c r="C23" s="767"/>
      <c r="D23" s="767"/>
      <c r="E23" s="767"/>
      <c r="F23" s="767"/>
      <c r="G23" s="767"/>
      <c r="H23" s="767"/>
      <c r="I23" s="767"/>
    </row>
    <row r="24" spans="1:9" ht="39.950000000000003" customHeight="1" x14ac:dyDescent="0.25">
      <c r="A24" s="767" t="s">
        <v>154</v>
      </c>
      <c r="B24" s="767"/>
      <c r="C24" s="767"/>
      <c r="D24" s="767"/>
      <c r="E24" s="767"/>
      <c r="F24" s="767"/>
      <c r="G24" s="767"/>
      <c r="H24" s="767"/>
      <c r="I24" s="767"/>
    </row>
    <row r="26" spans="1:9" ht="15" customHeight="1" x14ac:dyDescent="0.25">
      <c r="B26" s="768" t="s">
        <v>69</v>
      </c>
      <c r="C26" s="769"/>
      <c r="D26" s="772" t="s">
        <v>80</v>
      </c>
      <c r="E26" s="773"/>
      <c r="F26" s="775"/>
      <c r="G26" s="775"/>
      <c r="H26" s="775"/>
    </row>
    <row r="27" spans="1:9" ht="15" customHeight="1" x14ac:dyDescent="0.25">
      <c r="B27" s="770"/>
      <c r="C27" s="771"/>
      <c r="D27" s="770"/>
      <c r="E27" s="774"/>
      <c r="F27" s="775"/>
      <c r="G27" s="775"/>
      <c r="H27" s="775"/>
    </row>
    <row r="28" spans="1:9" x14ac:dyDescent="0.25">
      <c r="B28" s="768" t="s">
        <v>70</v>
      </c>
      <c r="C28" s="769"/>
      <c r="D28" s="772" t="s">
        <v>81</v>
      </c>
      <c r="E28" s="773"/>
      <c r="F28" s="775"/>
      <c r="G28" s="775"/>
      <c r="H28" s="775"/>
    </row>
    <row r="29" spans="1:9" x14ac:dyDescent="0.25">
      <c r="B29" s="770"/>
      <c r="C29" s="771"/>
      <c r="D29" s="770"/>
      <c r="E29" s="774"/>
      <c r="F29" s="775"/>
      <c r="G29" s="775"/>
      <c r="H29" s="775"/>
    </row>
    <row r="30" spans="1:9" ht="15" customHeight="1" x14ac:dyDescent="0.25">
      <c r="B30" s="768" t="s">
        <v>71</v>
      </c>
      <c r="C30" s="769"/>
      <c r="D30" s="772" t="s">
        <v>82</v>
      </c>
      <c r="E30" s="773"/>
      <c r="F30" s="775"/>
      <c r="G30" s="775"/>
      <c r="H30" s="775"/>
    </row>
    <row r="31" spans="1:9" ht="15" customHeight="1" x14ac:dyDescent="0.25">
      <c r="B31" s="770"/>
      <c r="C31" s="771"/>
      <c r="D31" s="770"/>
      <c r="E31" s="774"/>
      <c r="F31" s="775"/>
      <c r="G31" s="775"/>
      <c r="H31" s="775"/>
    </row>
  </sheetData>
  <mergeCells count="12">
    <mergeCell ref="B28:C29"/>
    <mergeCell ref="D28:E29"/>
    <mergeCell ref="F28:H29"/>
    <mergeCell ref="B30:C31"/>
    <mergeCell ref="D30:E31"/>
    <mergeCell ref="F30:H31"/>
    <mergeCell ref="A22:I22"/>
    <mergeCell ref="A23:I23"/>
    <mergeCell ref="A24:I24"/>
    <mergeCell ref="B26:C27"/>
    <mergeCell ref="D26:E27"/>
    <mergeCell ref="F26:H27"/>
  </mergeCells>
  <printOptions horizontalCentered="1"/>
  <pageMargins left="0.2" right="0.2" top="0.25" bottom="0.2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rightToLeft="1" view="pageBreakPreview" zoomScaleNormal="100" zoomScaleSheetLayoutView="100" workbookViewId="0">
      <selection activeCell="C8" sqref="C8"/>
    </sheetView>
  </sheetViews>
  <sheetFormatPr defaultRowHeight="15" x14ac:dyDescent="0.25"/>
  <cols>
    <col min="1" max="1" width="28" bestFit="1" customWidth="1"/>
    <col min="2" max="2" width="1.42578125" customWidth="1"/>
    <col min="3" max="3" width="18.42578125" customWidth="1"/>
    <col min="4" max="4" width="1.42578125" customWidth="1"/>
    <col min="5" max="5" width="28.7109375" bestFit="1" customWidth="1"/>
  </cols>
  <sheetData>
    <row r="1" spans="1:5" ht="20.100000000000001" customHeight="1" x14ac:dyDescent="0.25">
      <c r="A1" s="852" t="str">
        <f>'8'!A1:I1</f>
        <v>صندوق سرمایه‌گذاری سهامی پرتوآمال</v>
      </c>
      <c r="B1" s="777"/>
      <c r="C1" s="777"/>
      <c r="D1" s="777"/>
      <c r="E1" s="777"/>
    </row>
    <row r="2" spans="1:5" ht="20.100000000000001" customHeight="1" x14ac:dyDescent="0.25">
      <c r="A2" s="853" t="str">
        <f>'8'!A2:I2</f>
        <v>‫صورت وضعیت پورتفوی</v>
      </c>
      <c r="B2" s="777"/>
      <c r="C2" s="777"/>
      <c r="D2" s="777"/>
      <c r="E2" s="777"/>
    </row>
    <row r="3" spans="1:5" ht="20.100000000000001" customHeight="1" x14ac:dyDescent="0.25">
      <c r="A3" s="776" t="s">
        <v>156</v>
      </c>
      <c r="B3" s="777"/>
      <c r="C3" s="777"/>
      <c r="D3" s="777"/>
      <c r="E3" s="777"/>
    </row>
    <row r="5" spans="1:5" ht="21" x14ac:dyDescent="0.25">
      <c r="A5" s="854" t="s">
        <v>68</v>
      </c>
      <c r="B5" s="777"/>
      <c r="C5" s="777"/>
      <c r="D5" s="777"/>
      <c r="E5" s="777"/>
    </row>
    <row r="7" spans="1:5" ht="21" x14ac:dyDescent="0.25">
      <c r="C7" s="629" t="s">
        <v>163</v>
      </c>
      <c r="E7" s="629" t="s">
        <v>164</v>
      </c>
    </row>
    <row r="8" spans="1:5" ht="21" x14ac:dyDescent="0.25">
      <c r="A8" s="548" t="s">
        <v>39</v>
      </c>
      <c r="C8" s="549" t="s">
        <v>27</v>
      </c>
      <c r="E8" s="550" t="s">
        <v>27</v>
      </c>
    </row>
    <row r="9" spans="1:5" ht="18.75" x14ac:dyDescent="0.25">
      <c r="A9" s="624" t="s">
        <v>148</v>
      </c>
      <c r="C9" s="551">
        <v>36570719</v>
      </c>
      <c r="E9" s="552">
        <v>136860568</v>
      </c>
    </row>
    <row r="10" spans="1:5" ht="18.75" x14ac:dyDescent="0.25">
      <c r="A10" s="553" t="s">
        <v>14</v>
      </c>
      <c r="C10" s="554">
        <f>SUM(C9:$C$9)</f>
        <v>36570719</v>
      </c>
      <c r="E10" s="555">
        <f>SUM(E9:$E$9)</f>
        <v>136860568</v>
      </c>
    </row>
    <row r="11" spans="1:5" ht="18.75" x14ac:dyDescent="0.25">
      <c r="C11" s="556"/>
      <c r="E11" s="557"/>
    </row>
  </sheetData>
  <mergeCells count="4">
    <mergeCell ref="A1:E1"/>
    <mergeCell ref="A2:E2"/>
    <mergeCell ref="A3:E3"/>
    <mergeCell ref="A5:E5"/>
  </mergeCells>
  <printOptions horizontalCentered="1"/>
  <pageMargins left="0.2" right="0.2" top="0.25" bottom="0.2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rightToLeft="1" view="pageBreakPreview" zoomScale="85" zoomScaleNormal="100" zoomScaleSheetLayoutView="85" workbookViewId="0">
      <selection activeCell="S35" sqref="S35"/>
    </sheetView>
  </sheetViews>
  <sheetFormatPr defaultRowHeight="15" x14ac:dyDescent="0.2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6.5703125" bestFit="1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 x14ac:dyDescent="0.25">
      <c r="A1" s="855" t="str">
        <f>'9'!A1:E1</f>
        <v>صندوق سرمایه‌گذاری سهامی پرتوآمال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</row>
    <row r="2" spans="1:19" ht="20.100000000000001" customHeight="1" x14ac:dyDescent="0.25">
      <c r="A2" s="856" t="str">
        <f>'9'!A2:E2</f>
        <v>‫صورت وضعیت پورتفوی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777"/>
      <c r="P2" s="777"/>
      <c r="Q2" s="777"/>
      <c r="R2" s="777"/>
      <c r="S2" s="777"/>
    </row>
    <row r="3" spans="1:19" ht="20.100000000000001" customHeight="1" x14ac:dyDescent="0.25">
      <c r="A3" s="776" t="s">
        <v>156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</row>
    <row r="5" spans="1:19" ht="21" x14ac:dyDescent="0.25">
      <c r="A5" s="857" t="s">
        <v>41</v>
      </c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  <c r="R5" s="777"/>
      <c r="S5" s="777"/>
    </row>
    <row r="7" spans="1:19" ht="21" x14ac:dyDescent="0.25">
      <c r="C7" s="858" t="s">
        <v>42</v>
      </c>
      <c r="D7" s="782"/>
      <c r="E7" s="782"/>
      <c r="F7" s="782"/>
      <c r="G7" s="782"/>
      <c r="I7" s="859" t="str">
        <f>'9'!C7</f>
        <v>طی آبان ماه</v>
      </c>
      <c r="J7" s="782"/>
      <c r="K7" s="782"/>
      <c r="L7" s="782"/>
      <c r="M7" s="782"/>
      <c r="O7" s="860" t="str">
        <f>'9'!E7</f>
        <v>از ابتدای سال مالی تا پایان آبان ماه</v>
      </c>
      <c r="P7" s="782"/>
      <c r="Q7" s="782"/>
      <c r="R7" s="782"/>
      <c r="S7" s="782"/>
    </row>
    <row r="8" spans="1:19" ht="63" x14ac:dyDescent="0.25">
      <c r="A8" s="107" t="s">
        <v>15</v>
      </c>
      <c r="C8" s="108" t="s">
        <v>43</v>
      </c>
      <c r="E8" s="109" t="s">
        <v>44</v>
      </c>
      <c r="G8" s="110" t="s">
        <v>45</v>
      </c>
      <c r="I8" s="111" t="s">
        <v>46</v>
      </c>
      <c r="K8" s="112" t="s">
        <v>47</v>
      </c>
      <c r="M8" s="113" t="s">
        <v>48</v>
      </c>
      <c r="O8" s="114" t="s">
        <v>46</v>
      </c>
      <c r="Q8" s="115" t="s">
        <v>47</v>
      </c>
      <c r="S8" s="116" t="s">
        <v>48</v>
      </c>
    </row>
    <row r="9" spans="1:19" ht="37.5" x14ac:dyDescent="0.25">
      <c r="A9" s="117" t="s">
        <v>110</v>
      </c>
      <c r="C9" s="1" t="s">
        <v>149</v>
      </c>
      <c r="E9" s="118">
        <v>822000</v>
      </c>
      <c r="G9" s="119">
        <v>2000</v>
      </c>
      <c r="I9" s="121">
        <v>0</v>
      </c>
      <c r="J9" s="121"/>
      <c r="K9" s="121"/>
      <c r="L9" s="121"/>
      <c r="M9" s="121"/>
      <c r="N9" s="1"/>
      <c r="O9" s="120">
        <v>1644000000</v>
      </c>
      <c r="Q9" s="121">
        <v>0</v>
      </c>
      <c r="S9" s="122">
        <v>1644000000</v>
      </c>
    </row>
    <row r="10" spans="1:19" ht="37.5" x14ac:dyDescent="0.25">
      <c r="A10" s="123" t="s">
        <v>86</v>
      </c>
      <c r="C10" s="1" t="s">
        <v>150</v>
      </c>
      <c r="E10" s="124">
        <v>1918000</v>
      </c>
      <c r="G10" s="125">
        <v>1050</v>
      </c>
      <c r="I10" s="121">
        <v>0</v>
      </c>
      <c r="J10" s="121"/>
      <c r="K10" s="121">
        <v>155307080</v>
      </c>
      <c r="L10" s="121"/>
      <c r="M10" s="121">
        <v>155307080</v>
      </c>
      <c r="N10" s="1"/>
      <c r="O10" s="126">
        <v>2013900000</v>
      </c>
      <c r="Q10" s="127">
        <v>0</v>
      </c>
      <c r="S10" s="128">
        <v>2013900000</v>
      </c>
    </row>
    <row r="11" spans="1:19" ht="37.5" x14ac:dyDescent="0.25">
      <c r="A11" s="129" t="s">
        <v>118</v>
      </c>
      <c r="C11" s="1" t="s">
        <v>151</v>
      </c>
      <c r="E11" s="130">
        <v>10150000</v>
      </c>
      <c r="G11" s="131">
        <v>190</v>
      </c>
      <c r="I11" s="121">
        <v>0</v>
      </c>
      <c r="J11" s="121"/>
      <c r="K11" s="121">
        <v>180201871</v>
      </c>
      <c r="L11" s="121"/>
      <c r="M11" s="121">
        <v>180201871</v>
      </c>
      <c r="N11" s="1"/>
      <c r="O11" s="132">
        <v>1928500000</v>
      </c>
      <c r="Q11" s="133">
        <v>-93030639</v>
      </c>
      <c r="S11" s="134">
        <v>1835469361</v>
      </c>
    </row>
    <row r="12" spans="1:19" ht="19.5" thickBot="1" x14ac:dyDescent="0.3">
      <c r="A12" s="135" t="s">
        <v>14</v>
      </c>
      <c r="I12" s="136">
        <f>SUM(I9:$I$11)</f>
        <v>0</v>
      </c>
      <c r="K12" s="137">
        <f>SUM(K9:$K$11)</f>
        <v>335508951</v>
      </c>
      <c r="M12" s="138">
        <f>SUM(M9:$M$11)</f>
        <v>335508951</v>
      </c>
      <c r="O12" s="139">
        <f>SUM(O9:$O$11)</f>
        <v>5586400000</v>
      </c>
      <c r="Q12" s="140">
        <f>SUM(Q9:$Q$11)</f>
        <v>-93030639</v>
      </c>
      <c r="S12" s="141">
        <f>SUM(S9:$S$11)</f>
        <v>5493369361</v>
      </c>
    </row>
    <row r="13" spans="1:19" ht="18.75" x14ac:dyDescent="0.25">
      <c r="I13" s="142"/>
      <c r="K13" s="143"/>
      <c r="M13" s="144"/>
      <c r="O13" s="145"/>
      <c r="Q13" s="146"/>
      <c r="S13" s="147"/>
    </row>
  </sheetData>
  <mergeCells count="7">
    <mergeCell ref="A1:S1"/>
    <mergeCell ref="A2:S2"/>
    <mergeCell ref="A3:S3"/>
    <mergeCell ref="A5:S5"/>
    <mergeCell ref="C7:G7"/>
    <mergeCell ref="I7:M7"/>
    <mergeCell ref="O7:S7"/>
  </mergeCells>
  <printOptions horizontalCentered="1"/>
  <pageMargins left="0.2" right="0.2" top="0.25" bottom="0.25" header="0.3" footer="0.3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rightToLeft="1" view="pageBreakPreview" zoomScaleNormal="100" zoomScaleSheetLayoutView="100" workbookViewId="0">
      <pane xSplit="1" topLeftCell="B1" activePane="topRight" state="frozen"/>
      <selection pane="topRight" activeCell="G11" sqref="G11"/>
    </sheetView>
  </sheetViews>
  <sheetFormatPr defaultRowHeight="18" x14ac:dyDescent="0.25"/>
  <cols>
    <col min="1" max="1" width="32.28515625" style="631" bestFit="1" customWidth="1"/>
    <col min="2" max="2" width="1.42578125" style="631" customWidth="1"/>
    <col min="3" max="3" width="18.42578125" style="631" customWidth="1"/>
    <col min="4" max="4" width="1.42578125" style="631" customWidth="1"/>
    <col min="5" max="5" width="14.140625" style="631" customWidth="1"/>
    <col min="6" max="6" width="1.42578125" style="631" customWidth="1"/>
    <col min="7" max="7" width="18.42578125" style="631" customWidth="1"/>
    <col min="8" max="8" width="1.42578125" style="631" customWidth="1"/>
    <col min="9" max="9" width="18.42578125" style="631" customWidth="1"/>
    <col min="10" max="10" width="1.42578125" style="631" customWidth="1"/>
    <col min="11" max="11" width="14.140625" style="631" customWidth="1"/>
    <col min="12" max="12" width="1.42578125" style="631" customWidth="1"/>
    <col min="13" max="13" width="18.42578125" style="631" customWidth="1"/>
    <col min="14" max="16384" width="9.140625" style="631"/>
  </cols>
  <sheetData>
    <row r="1" spans="1:13" ht="19.5" customHeight="1" x14ac:dyDescent="0.25">
      <c r="A1" s="861" t="str">
        <f>'10'!A1:S1</f>
        <v>صندوق سرمایه‌گذاری سهامی پرتوآمال</v>
      </c>
      <c r="B1" s="862"/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</row>
    <row r="2" spans="1:13" ht="19.5" customHeight="1" x14ac:dyDescent="0.25">
      <c r="A2" s="861" t="str">
        <f>'10'!A2:S2</f>
        <v>‫صورت وضعیت پورتفوی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</row>
    <row r="3" spans="1:13" ht="19.5" customHeight="1" x14ac:dyDescent="0.25">
      <c r="A3" s="861" t="str">
        <f>'10'!A3:S3</f>
        <v>‫برای ماه منتهی به 1404/08/30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</row>
    <row r="5" spans="1:13" ht="24" x14ac:dyDescent="0.25">
      <c r="A5" s="863" t="s">
        <v>78</v>
      </c>
      <c r="B5" s="864"/>
      <c r="C5" s="864"/>
      <c r="D5" s="864"/>
      <c r="E5" s="864"/>
      <c r="F5" s="864"/>
      <c r="G5" s="864"/>
      <c r="H5" s="864"/>
      <c r="I5" s="864"/>
      <c r="J5" s="864"/>
      <c r="K5" s="864"/>
      <c r="L5" s="864"/>
      <c r="M5" s="864"/>
    </row>
    <row r="7" spans="1:13" ht="24" x14ac:dyDescent="0.25">
      <c r="C7" s="865" t="str">
        <f>'9'!C7</f>
        <v>طی آبان ماه</v>
      </c>
      <c r="D7" s="866"/>
      <c r="E7" s="866"/>
      <c r="F7" s="866"/>
      <c r="G7" s="866"/>
      <c r="I7" s="865" t="str">
        <f>'9'!E7</f>
        <v>از ابتدای سال مالی تا پایان آبان ماه</v>
      </c>
      <c r="J7" s="866"/>
      <c r="K7" s="866"/>
      <c r="L7" s="866"/>
      <c r="M7" s="866"/>
    </row>
    <row r="8" spans="1:13" ht="24" x14ac:dyDescent="0.25">
      <c r="A8" s="632" t="s">
        <v>32</v>
      </c>
      <c r="C8" s="633" t="s">
        <v>49</v>
      </c>
      <c r="D8" s="634"/>
      <c r="E8" s="635" t="s">
        <v>47</v>
      </c>
      <c r="F8" s="634"/>
      <c r="G8" s="635" t="s">
        <v>50</v>
      </c>
      <c r="H8" s="634"/>
      <c r="I8" s="635" t="s">
        <v>49</v>
      </c>
      <c r="J8" s="634"/>
      <c r="K8" s="635" t="s">
        <v>47</v>
      </c>
      <c r="L8" s="634"/>
      <c r="M8" s="635" t="s">
        <v>50</v>
      </c>
    </row>
    <row r="9" spans="1:13" ht="18.75" customHeight="1" x14ac:dyDescent="0.25">
      <c r="A9" s="636" t="s">
        <v>137</v>
      </c>
      <c r="C9" s="637">
        <v>862081</v>
      </c>
      <c r="E9" s="637">
        <v>0</v>
      </c>
      <c r="G9" s="637">
        <v>862081</v>
      </c>
      <c r="I9" s="637">
        <v>85391362</v>
      </c>
      <c r="K9" s="637">
        <v>0</v>
      </c>
      <c r="M9" s="637">
        <v>85391362</v>
      </c>
    </row>
    <row r="10" spans="1:13" ht="18.75" customHeight="1" x14ac:dyDescent="0.25">
      <c r="A10" s="636" t="s">
        <v>136</v>
      </c>
      <c r="C10" s="637">
        <v>55726020</v>
      </c>
      <c r="E10" s="637">
        <v>1</v>
      </c>
      <c r="G10" s="637">
        <v>55726020</v>
      </c>
      <c r="I10" s="637">
        <v>232191750</v>
      </c>
      <c r="K10" s="637">
        <v>-83573</v>
      </c>
      <c r="M10" s="637">
        <v>232108177</v>
      </c>
    </row>
    <row r="11" spans="1:13" ht="18.75" customHeight="1" x14ac:dyDescent="0.25">
      <c r="A11" s="636" t="s">
        <v>152</v>
      </c>
      <c r="C11" s="637">
        <v>2038356150</v>
      </c>
      <c r="E11" s="637">
        <v>0</v>
      </c>
      <c r="G11" s="637">
        <v>2038356150</v>
      </c>
      <c r="I11" s="637">
        <v>36546027375</v>
      </c>
      <c r="K11" s="637">
        <v>-124583938</v>
      </c>
      <c r="M11" s="637">
        <v>36421443437</v>
      </c>
    </row>
    <row r="12" spans="1:13" ht="18.75" customHeight="1" x14ac:dyDescent="0.25">
      <c r="A12" s="638" t="s">
        <v>134</v>
      </c>
      <c r="C12" s="637">
        <v>443835630</v>
      </c>
      <c r="E12" s="637">
        <v>0</v>
      </c>
      <c r="G12" s="637">
        <v>443835630</v>
      </c>
      <c r="I12" s="637">
        <v>4310875091</v>
      </c>
      <c r="K12" s="637">
        <v>-3274198</v>
      </c>
      <c r="M12" s="637">
        <v>4307600893</v>
      </c>
    </row>
    <row r="13" spans="1:13" ht="18.75" customHeight="1" x14ac:dyDescent="0.25">
      <c r="A13" s="636" t="s">
        <v>133</v>
      </c>
      <c r="C13" s="637">
        <v>2911689</v>
      </c>
      <c r="E13" s="637">
        <v>0</v>
      </c>
      <c r="G13" s="637">
        <v>2911689</v>
      </c>
      <c r="I13" s="637">
        <v>30899492514</v>
      </c>
      <c r="K13" s="637">
        <v>0</v>
      </c>
      <c r="M13" s="637">
        <v>30899492514</v>
      </c>
    </row>
    <row r="14" spans="1:13" ht="18.75" customHeight="1" x14ac:dyDescent="0.25">
      <c r="A14" s="636" t="s">
        <v>131</v>
      </c>
      <c r="C14" s="637">
        <v>3214385</v>
      </c>
      <c r="E14" s="637">
        <v>0</v>
      </c>
      <c r="G14" s="637">
        <v>3214385</v>
      </c>
      <c r="I14" s="637">
        <v>10330020</v>
      </c>
      <c r="J14" s="639"/>
      <c r="K14" s="631">
        <v>0</v>
      </c>
      <c r="L14" s="637"/>
      <c r="M14" s="631">
        <v>10330020</v>
      </c>
    </row>
    <row r="15" spans="1:13" ht="19.5" thickBot="1" x14ac:dyDescent="0.3">
      <c r="A15" s="640" t="s">
        <v>14</v>
      </c>
      <c r="C15" s="641">
        <f>SUM(C9:C14)</f>
        <v>2544905955</v>
      </c>
      <c r="E15" s="641">
        <f>SUM(E9:E14)</f>
        <v>1</v>
      </c>
      <c r="G15" s="641">
        <f>SUM(G9:G14)</f>
        <v>2544905955</v>
      </c>
      <c r="I15" s="641">
        <f>SUM(I9:I14)</f>
        <v>72084308112</v>
      </c>
      <c r="J15" s="639"/>
      <c r="K15" s="642">
        <f>SUM(K9:K14)</f>
        <v>-127941709</v>
      </c>
      <c r="L15" s="637"/>
      <c r="M15" s="642">
        <f>SUM(M9:M14)</f>
        <v>71956366403</v>
      </c>
    </row>
    <row r="16" spans="1:13" ht="18.75" thickTop="1" x14ac:dyDescent="0.25"/>
  </sheetData>
  <mergeCells count="6">
    <mergeCell ref="A1:M1"/>
    <mergeCell ref="A2:M2"/>
    <mergeCell ref="A3:M3"/>
    <mergeCell ref="A5:M5"/>
    <mergeCell ref="C7:G7"/>
    <mergeCell ref="I7:M7"/>
  </mergeCells>
  <printOptions horizontalCentered="1"/>
  <pageMargins left="0.2" right="0.2" top="0.25" bottom="0.2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rightToLeft="1" view="pageBreakPreview" zoomScale="90" zoomScaleNormal="100" zoomScaleSheetLayoutView="90" workbookViewId="0">
      <selection activeCell="G30" sqref="G30"/>
    </sheetView>
  </sheetViews>
  <sheetFormatPr defaultRowHeight="15" x14ac:dyDescent="0.25"/>
  <cols>
    <col min="1" max="1" width="28" customWidth="1"/>
    <col min="2" max="2" width="1.42578125" customWidth="1"/>
    <col min="3" max="3" width="12.28515625" bestFit="1" customWidth="1"/>
    <col min="4" max="4" width="1.42578125" customWidth="1"/>
    <col min="5" max="5" width="19.7109375" bestFit="1" customWidth="1"/>
    <col min="6" max="6" width="1.42578125" customWidth="1"/>
    <col min="7" max="7" width="19.85546875" bestFit="1" customWidth="1"/>
    <col min="8" max="8" width="1.42578125" customWidth="1"/>
    <col min="9" max="9" width="18.42578125" bestFit="1" customWidth="1"/>
    <col min="10" max="10" width="1.42578125" customWidth="1"/>
    <col min="11" max="11" width="14" bestFit="1" customWidth="1"/>
    <col min="12" max="12" width="1.42578125" customWidth="1"/>
    <col min="13" max="13" width="19.85546875" bestFit="1" customWidth="1"/>
    <col min="14" max="14" width="1.42578125" customWidth="1"/>
    <col min="15" max="15" width="19.85546875" bestFit="1" customWidth="1"/>
    <col min="16" max="16" width="1.42578125" customWidth="1"/>
    <col min="17" max="17" width="18.7109375" bestFit="1" customWidth="1"/>
  </cols>
  <sheetData>
    <row r="1" spans="1:17" ht="20.100000000000001" customHeight="1" x14ac:dyDescent="0.25">
      <c r="A1" s="870" t="str">
        <f>'11'!A1:M1</f>
        <v>صندوق سرمایه‌گذاری سهامی پرتوآمال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</row>
    <row r="2" spans="1:17" ht="20.100000000000001" customHeight="1" x14ac:dyDescent="0.25">
      <c r="A2" s="871" t="str">
        <f>'11'!A2:M2</f>
        <v>‫صورت وضعیت پورتفوی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777"/>
      <c r="P2" s="777"/>
      <c r="Q2" s="777"/>
    </row>
    <row r="3" spans="1:17" ht="20.100000000000001" customHeight="1" x14ac:dyDescent="0.25">
      <c r="A3" s="776" t="s">
        <v>156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</row>
    <row r="5" spans="1:17" ht="21" x14ac:dyDescent="0.25">
      <c r="A5" s="872" t="s">
        <v>51</v>
      </c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</row>
    <row r="7" spans="1:17" ht="21" x14ac:dyDescent="0.25">
      <c r="C7" s="873" t="str">
        <f>'11'!C7:G7</f>
        <v>طی آبان ماه</v>
      </c>
      <c r="D7" s="782"/>
      <c r="E7" s="782"/>
      <c r="F7" s="782"/>
      <c r="G7" s="782"/>
      <c r="H7" s="782"/>
      <c r="I7" s="782"/>
      <c r="K7" s="874" t="str">
        <f>'9'!E7</f>
        <v>از ابتدای سال مالی تا پایان آبان ماه</v>
      </c>
      <c r="L7" s="782"/>
      <c r="M7" s="782"/>
      <c r="N7" s="782"/>
      <c r="O7" s="782"/>
      <c r="P7" s="782"/>
      <c r="Q7" s="782"/>
    </row>
    <row r="8" spans="1:17" ht="42" x14ac:dyDescent="0.25">
      <c r="A8" s="148" t="s">
        <v>32</v>
      </c>
      <c r="C8" s="149" t="s">
        <v>6</v>
      </c>
      <c r="E8" s="150" t="s">
        <v>8</v>
      </c>
      <c r="G8" s="151" t="s">
        <v>52</v>
      </c>
      <c r="I8" s="152" t="s">
        <v>53</v>
      </c>
      <c r="K8" s="153" t="s">
        <v>6</v>
      </c>
      <c r="M8" s="154" t="s">
        <v>8</v>
      </c>
      <c r="O8" s="155" t="s">
        <v>52</v>
      </c>
      <c r="Q8" s="156" t="s">
        <v>53</v>
      </c>
    </row>
    <row r="9" spans="1:17" ht="18.75" customHeight="1" x14ac:dyDescent="0.25">
      <c r="A9" s="643" t="s">
        <v>159</v>
      </c>
      <c r="C9" s="253">
        <v>600000</v>
      </c>
      <c r="E9" s="253">
        <v>1331824799</v>
      </c>
      <c r="G9" s="253">
        <v>-1262690954</v>
      </c>
      <c r="I9" s="253">
        <v>69133845</v>
      </c>
      <c r="J9" s="1"/>
      <c r="K9" s="157">
        <v>600000</v>
      </c>
      <c r="M9" s="158">
        <v>1331824799</v>
      </c>
      <c r="O9" s="159">
        <v>-1262690954</v>
      </c>
      <c r="Q9" s="160">
        <v>69133845</v>
      </c>
    </row>
    <row r="10" spans="1:17" ht="18.75" customHeight="1" x14ac:dyDescent="0.25">
      <c r="A10" s="644" t="s">
        <v>113</v>
      </c>
      <c r="C10" s="253">
        <v>0</v>
      </c>
      <c r="E10" s="253">
        <v>0</v>
      </c>
      <c r="G10" s="253">
        <v>0</v>
      </c>
      <c r="I10" s="253">
        <v>0</v>
      </c>
      <c r="J10" s="1"/>
      <c r="K10" s="161">
        <v>700000</v>
      </c>
      <c r="M10" s="162">
        <v>825577880</v>
      </c>
      <c r="O10" s="163">
        <v>-820361257</v>
      </c>
      <c r="Q10" s="164">
        <v>5216623</v>
      </c>
    </row>
    <row r="11" spans="1:17" ht="18.75" customHeight="1" x14ac:dyDescent="0.25">
      <c r="A11" s="645" t="s">
        <v>110</v>
      </c>
      <c r="C11" s="253">
        <v>0</v>
      </c>
      <c r="E11" s="253">
        <v>0</v>
      </c>
      <c r="G11" s="253">
        <v>0</v>
      </c>
      <c r="I11" s="253">
        <v>0</v>
      </c>
      <c r="J11" s="1"/>
      <c r="K11" s="165">
        <v>43000</v>
      </c>
      <c r="M11" s="166">
        <v>744265127</v>
      </c>
      <c r="O11" s="167">
        <v>-677974027</v>
      </c>
      <c r="Q11" s="168">
        <v>66291100</v>
      </c>
    </row>
    <row r="12" spans="1:17" ht="18.75" customHeight="1" x14ac:dyDescent="0.25">
      <c r="A12" s="646" t="s">
        <v>90</v>
      </c>
      <c r="C12" s="169">
        <v>150000</v>
      </c>
      <c r="E12" s="170">
        <v>10427087502</v>
      </c>
      <c r="G12" s="171">
        <v>-9245856210</v>
      </c>
      <c r="I12" s="172">
        <v>1181231292</v>
      </c>
      <c r="K12" s="173">
        <v>152200</v>
      </c>
      <c r="M12" s="174">
        <v>10558170902</v>
      </c>
      <c r="O12" s="175">
        <v>-9370981519</v>
      </c>
      <c r="Q12" s="176">
        <v>1187189383</v>
      </c>
    </row>
    <row r="13" spans="1:17" ht="18.75" customHeight="1" x14ac:dyDescent="0.25">
      <c r="A13" s="647" t="s">
        <v>109</v>
      </c>
      <c r="C13" s="177">
        <v>0</v>
      </c>
      <c r="E13" s="178">
        <v>0</v>
      </c>
      <c r="G13" s="179">
        <v>0</v>
      </c>
      <c r="I13" s="180">
        <v>0</v>
      </c>
      <c r="K13" s="181">
        <v>1200000</v>
      </c>
      <c r="M13" s="182">
        <v>577344279</v>
      </c>
      <c r="O13" s="183">
        <v>-582540083</v>
      </c>
      <c r="Q13" s="184">
        <v>-5195804</v>
      </c>
    </row>
    <row r="14" spans="1:17" ht="18.75" customHeight="1" x14ac:dyDescent="0.25">
      <c r="A14" s="648" t="s">
        <v>105</v>
      </c>
      <c r="C14" s="253">
        <v>0</v>
      </c>
      <c r="E14" s="253">
        <v>0</v>
      </c>
      <c r="G14" s="253">
        <v>0</v>
      </c>
      <c r="I14" s="253">
        <v>0</v>
      </c>
      <c r="J14" s="1"/>
      <c r="K14" s="185">
        <v>2400000</v>
      </c>
      <c r="M14" s="186">
        <v>1321688900</v>
      </c>
      <c r="O14" s="187">
        <v>-1274512712</v>
      </c>
      <c r="Q14" s="188">
        <v>47176188</v>
      </c>
    </row>
    <row r="15" spans="1:17" ht="18.75" customHeight="1" x14ac:dyDescent="0.25">
      <c r="A15" s="649" t="s">
        <v>84</v>
      </c>
      <c r="C15" s="253">
        <v>0</v>
      </c>
      <c r="E15" s="253">
        <v>0</v>
      </c>
      <c r="G15" s="253">
        <v>0</v>
      </c>
      <c r="I15" s="253">
        <v>0</v>
      </c>
      <c r="J15" s="1"/>
      <c r="K15" s="189">
        <v>835517</v>
      </c>
      <c r="M15" s="190">
        <v>2245333095</v>
      </c>
      <c r="O15" s="191">
        <v>-2118902296</v>
      </c>
      <c r="Q15" s="192">
        <v>126430799</v>
      </c>
    </row>
    <row r="16" spans="1:17" ht="18.75" customHeight="1" x14ac:dyDescent="0.25">
      <c r="A16" s="650" t="s">
        <v>120</v>
      </c>
      <c r="C16" s="253">
        <v>50000</v>
      </c>
      <c r="E16" s="253">
        <v>4401164608</v>
      </c>
      <c r="G16" s="253">
        <v>-3685105656</v>
      </c>
      <c r="I16" s="253">
        <v>716058952</v>
      </c>
      <c r="J16" s="1"/>
      <c r="K16" s="193">
        <v>75000</v>
      </c>
      <c r="M16" s="194">
        <v>6122113679</v>
      </c>
      <c r="O16" s="195">
        <v>-5273533299</v>
      </c>
      <c r="Q16" s="196">
        <v>848580380</v>
      </c>
    </row>
    <row r="17" spans="1:17" ht="18.75" customHeight="1" x14ac:dyDescent="0.25">
      <c r="A17" s="651" t="s">
        <v>88</v>
      </c>
      <c r="C17" s="197">
        <v>0</v>
      </c>
      <c r="E17" s="198">
        <v>0</v>
      </c>
      <c r="G17" s="199">
        <v>0</v>
      </c>
      <c r="I17" s="200">
        <v>0</v>
      </c>
      <c r="K17" s="201">
        <v>600000</v>
      </c>
      <c r="M17" s="202">
        <v>245729173</v>
      </c>
      <c r="O17" s="203">
        <v>-218602669</v>
      </c>
      <c r="Q17" s="204">
        <v>27126504</v>
      </c>
    </row>
    <row r="18" spans="1:17" ht="18.75" customHeight="1" x14ac:dyDescent="0.25">
      <c r="A18" s="652" t="s">
        <v>83</v>
      </c>
      <c r="C18" s="205">
        <v>0</v>
      </c>
      <c r="E18" s="206">
        <v>0</v>
      </c>
      <c r="G18" s="207">
        <v>0</v>
      </c>
      <c r="I18" s="208">
        <v>0</v>
      </c>
      <c r="K18" s="209">
        <v>2400000</v>
      </c>
      <c r="M18" s="210">
        <v>6971555718</v>
      </c>
      <c r="O18" s="211">
        <v>-7121002115</v>
      </c>
      <c r="Q18" s="212">
        <v>-149446397</v>
      </c>
    </row>
    <row r="19" spans="1:17" ht="18.75" customHeight="1" x14ac:dyDescent="0.25">
      <c r="A19" s="653" t="s">
        <v>102</v>
      </c>
      <c r="C19" s="253">
        <v>0</v>
      </c>
      <c r="E19" s="253">
        <v>0</v>
      </c>
      <c r="G19" s="253">
        <v>0</v>
      </c>
      <c r="I19" s="253">
        <v>0</v>
      </c>
      <c r="J19" s="1"/>
      <c r="K19" s="213">
        <v>33539</v>
      </c>
      <c r="M19" s="214">
        <v>6221803763</v>
      </c>
      <c r="O19" s="215">
        <v>-5976196754</v>
      </c>
      <c r="Q19" s="216">
        <v>245607009</v>
      </c>
    </row>
    <row r="20" spans="1:17" ht="18.75" customHeight="1" x14ac:dyDescent="0.25">
      <c r="A20" s="654" t="s">
        <v>143</v>
      </c>
      <c r="C20" s="253">
        <v>0</v>
      </c>
      <c r="E20" s="253">
        <v>0</v>
      </c>
      <c r="G20" s="253">
        <v>0</v>
      </c>
      <c r="I20" s="253">
        <v>0</v>
      </c>
      <c r="J20" s="1"/>
      <c r="K20" s="217">
        <v>25000</v>
      </c>
      <c r="M20" s="218">
        <v>5942110902</v>
      </c>
      <c r="O20" s="219">
        <v>-5983416479</v>
      </c>
      <c r="Q20" s="220">
        <v>-41305577</v>
      </c>
    </row>
    <row r="21" spans="1:17" ht="18.75" customHeight="1" x14ac:dyDescent="0.25">
      <c r="A21" s="655" t="s">
        <v>144</v>
      </c>
      <c r="C21" s="253">
        <v>0</v>
      </c>
      <c r="E21" s="253">
        <v>0</v>
      </c>
      <c r="G21" s="253">
        <v>0</v>
      </c>
      <c r="I21" s="253">
        <v>0</v>
      </c>
      <c r="J21" s="1"/>
      <c r="K21" s="221">
        <v>3100000</v>
      </c>
      <c r="M21" s="222">
        <v>104932390494</v>
      </c>
      <c r="O21" s="223">
        <v>-104396570597</v>
      </c>
      <c r="Q21" s="224">
        <v>535819897</v>
      </c>
    </row>
    <row r="22" spans="1:17" ht="18.75" customHeight="1" x14ac:dyDescent="0.25">
      <c r="A22" s="656" t="s">
        <v>145</v>
      </c>
      <c r="C22" s="253">
        <v>0</v>
      </c>
      <c r="E22" s="253">
        <v>0</v>
      </c>
      <c r="G22" s="253">
        <v>0</v>
      </c>
      <c r="I22" s="253">
        <v>0</v>
      </c>
      <c r="J22" s="1"/>
      <c r="K22" s="225">
        <v>1610000</v>
      </c>
      <c r="M22" s="226">
        <v>54070196995</v>
      </c>
      <c r="O22" s="227">
        <v>-53877760160</v>
      </c>
      <c r="Q22" s="228">
        <v>192436835</v>
      </c>
    </row>
    <row r="23" spans="1:17" ht="18.75" customHeight="1" x14ac:dyDescent="0.25">
      <c r="A23" s="657" t="s">
        <v>122</v>
      </c>
      <c r="C23" s="253">
        <v>0</v>
      </c>
      <c r="E23" s="253">
        <v>0</v>
      </c>
      <c r="G23" s="253">
        <v>0</v>
      </c>
      <c r="I23" s="253">
        <v>0</v>
      </c>
      <c r="J23" s="1"/>
      <c r="K23" s="229">
        <v>2001635</v>
      </c>
      <c r="M23" s="230">
        <v>26833722205</v>
      </c>
      <c r="O23" s="231">
        <v>-23679292523</v>
      </c>
      <c r="Q23" s="232">
        <v>3154429682</v>
      </c>
    </row>
    <row r="24" spans="1:17" ht="18.75" customHeight="1" x14ac:dyDescent="0.25">
      <c r="A24" s="658" t="s">
        <v>121</v>
      </c>
      <c r="C24" s="233">
        <v>0</v>
      </c>
      <c r="E24" s="234">
        <v>0</v>
      </c>
      <c r="G24" s="235">
        <v>0</v>
      </c>
      <c r="I24" s="236">
        <v>0</v>
      </c>
      <c r="K24" s="237">
        <v>82500</v>
      </c>
      <c r="M24" s="238">
        <v>22213078072</v>
      </c>
      <c r="O24" s="239">
        <v>-21249984589</v>
      </c>
      <c r="Q24" s="240">
        <v>963093483</v>
      </c>
    </row>
    <row r="25" spans="1:17" ht="18.75" customHeight="1" x14ac:dyDescent="0.25">
      <c r="A25" s="659" t="s">
        <v>146</v>
      </c>
      <c r="C25" s="253">
        <v>0</v>
      </c>
      <c r="E25" s="253">
        <v>0</v>
      </c>
      <c r="G25" s="253">
        <v>0</v>
      </c>
      <c r="I25" s="253">
        <v>0</v>
      </c>
      <c r="J25" s="1"/>
      <c r="K25" s="241">
        <v>1000000</v>
      </c>
      <c r="M25" s="242">
        <v>15701055500</v>
      </c>
      <c r="O25" s="243">
        <v>-15671937934</v>
      </c>
      <c r="Q25" s="244">
        <v>29117566</v>
      </c>
    </row>
    <row r="26" spans="1:17" ht="18.75" customHeight="1" x14ac:dyDescent="0.25">
      <c r="A26" s="660" t="s">
        <v>123</v>
      </c>
      <c r="C26" s="253">
        <v>16613</v>
      </c>
      <c r="E26" s="253">
        <v>11921932306</v>
      </c>
      <c r="G26" s="253">
        <v>-11572125780</v>
      </c>
      <c r="I26" s="253">
        <v>349806526</v>
      </c>
      <c r="J26" s="1"/>
      <c r="K26" s="245">
        <v>39506</v>
      </c>
      <c r="M26" s="246">
        <v>27995496961</v>
      </c>
      <c r="O26" s="247">
        <v>-27325106909</v>
      </c>
      <c r="Q26" s="248">
        <v>670390052</v>
      </c>
    </row>
    <row r="27" spans="1:17" s="713" customFormat="1" ht="18.75" customHeight="1" x14ac:dyDescent="0.25">
      <c r="A27" s="660" t="s">
        <v>124</v>
      </c>
      <c r="C27" s="253">
        <v>128700</v>
      </c>
      <c r="E27" s="253">
        <v>73252226979</v>
      </c>
      <c r="G27" s="253">
        <v>-72640856688</v>
      </c>
      <c r="I27" s="253">
        <v>611370291</v>
      </c>
      <c r="J27" s="712"/>
      <c r="K27" s="245">
        <v>191120</v>
      </c>
      <c r="M27" s="246">
        <v>107706387390</v>
      </c>
      <c r="O27" s="247">
        <v>-107095809890</v>
      </c>
      <c r="Q27" s="248">
        <v>610577500</v>
      </c>
    </row>
    <row r="28" spans="1:17" ht="18.75" customHeight="1" x14ac:dyDescent="0.25">
      <c r="A28" s="661" t="s">
        <v>125</v>
      </c>
      <c r="C28" s="253">
        <v>0</v>
      </c>
      <c r="E28" s="253">
        <v>0</v>
      </c>
      <c r="G28" s="253">
        <v>0</v>
      </c>
      <c r="I28" s="253">
        <v>0</v>
      </c>
      <c r="J28" s="1"/>
      <c r="K28" s="249">
        <v>866000</v>
      </c>
      <c r="M28" s="250">
        <v>1555897275</v>
      </c>
      <c r="O28" s="251">
        <v>-1784269814</v>
      </c>
      <c r="Q28" s="252">
        <v>-228372539</v>
      </c>
    </row>
    <row r="29" spans="1:17" ht="19.5" thickBot="1" x14ac:dyDescent="0.3">
      <c r="A29" s="254" t="s">
        <v>14</v>
      </c>
      <c r="C29" s="662" t="s">
        <v>72</v>
      </c>
      <c r="E29" s="255">
        <f>SUM(E9:$E$28)</f>
        <v>101334236194</v>
      </c>
      <c r="G29" s="256">
        <f>SUM(G9:$G$28)</f>
        <v>-98406635288</v>
      </c>
      <c r="I29" s="257">
        <f>SUM(I9:$I$28)</f>
        <v>2927600906</v>
      </c>
      <c r="K29" s="662" t="s">
        <v>72</v>
      </c>
      <c r="M29" s="258">
        <f>SUM(M9:$M$28)</f>
        <v>404115743109</v>
      </c>
      <c r="O29" s="259">
        <f>SUM(O9:$O$28)</f>
        <v>-395761446580</v>
      </c>
      <c r="Q29" s="260">
        <f>SUM(Q9:$Q$28)</f>
        <v>8354296529</v>
      </c>
    </row>
    <row r="30" spans="1:17" ht="18.75" x14ac:dyDescent="0.25">
      <c r="C30" s="261"/>
      <c r="E30" s="262"/>
      <c r="G30" s="263"/>
      <c r="I30" s="264"/>
      <c r="K30" s="265"/>
      <c r="M30" s="266"/>
      <c r="O30" s="267"/>
      <c r="Q30" s="268"/>
    </row>
    <row r="32" spans="1:17" ht="18.75" x14ac:dyDescent="0.25">
      <c r="A32" s="867" t="s">
        <v>54</v>
      </c>
      <c r="B32" s="868"/>
      <c r="C32" s="868"/>
      <c r="D32" s="868"/>
      <c r="E32" s="868"/>
      <c r="F32" s="868"/>
      <c r="G32" s="868"/>
      <c r="H32" s="868"/>
      <c r="I32" s="868"/>
      <c r="J32" s="868"/>
      <c r="K32" s="868"/>
      <c r="L32" s="868"/>
      <c r="M32" s="868"/>
      <c r="N32" s="868"/>
      <c r="O32" s="868"/>
      <c r="P32" s="868"/>
      <c r="Q32" s="869"/>
    </row>
  </sheetData>
  <mergeCells count="7">
    <mergeCell ref="A32:Q32"/>
    <mergeCell ref="A1:Q1"/>
    <mergeCell ref="A2:Q2"/>
    <mergeCell ref="A3:Q3"/>
    <mergeCell ref="A5:Q5"/>
    <mergeCell ref="C7:I7"/>
    <mergeCell ref="K7:Q7"/>
  </mergeCells>
  <printOptions horizontalCentered="1"/>
  <pageMargins left="0.2" right="0.2" top="0.25" bottom="0.25" header="0.3" footer="0.3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rightToLeft="1" view="pageBreakPreview" topLeftCell="A13" zoomScale="60" zoomScaleNormal="100" workbookViewId="0">
      <selection activeCell="E36" sqref="E36"/>
    </sheetView>
  </sheetViews>
  <sheetFormatPr defaultRowHeight="15" x14ac:dyDescent="0.25"/>
  <cols>
    <col min="1" max="1" width="60.5703125" style="703" bestFit="1" customWidth="1"/>
    <col min="2" max="2" width="1.42578125" customWidth="1"/>
    <col min="3" max="3" width="13.7109375" bestFit="1" customWidth="1"/>
    <col min="4" max="4" width="1.42578125" customWidth="1"/>
    <col min="5" max="5" width="19.85546875" bestFit="1" customWidth="1"/>
    <col min="6" max="6" width="1.42578125" customWidth="1"/>
    <col min="7" max="7" width="19.85546875" bestFit="1" customWidth="1"/>
    <col min="8" max="8" width="1.42578125" customWidth="1"/>
    <col min="9" max="9" width="18" bestFit="1" customWidth="1"/>
    <col min="10" max="10" width="1.42578125" customWidth="1"/>
    <col min="11" max="11" width="14" bestFit="1" customWidth="1"/>
    <col min="12" max="12" width="1.42578125" customWidth="1"/>
    <col min="13" max="13" width="20.5703125" bestFit="1" customWidth="1"/>
    <col min="14" max="14" width="1.42578125" customWidth="1"/>
    <col min="15" max="15" width="21.28515625" bestFit="1" customWidth="1"/>
    <col min="16" max="16" width="1.42578125" customWidth="1"/>
    <col min="17" max="17" width="18.7109375" bestFit="1" customWidth="1"/>
  </cols>
  <sheetData>
    <row r="1" spans="1:17" ht="20.100000000000001" customHeight="1" x14ac:dyDescent="0.25">
      <c r="A1" s="876" t="str">
        <f>'12'!A1:Q1</f>
        <v>صندوق سرمایه‌گذاری سهامی پرتوآمال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</row>
    <row r="2" spans="1:17" ht="20.100000000000001" customHeight="1" x14ac:dyDescent="0.25">
      <c r="A2" s="877" t="str">
        <f>'12'!A2:Q2</f>
        <v>‫صورت وضعیت پورتفوی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777"/>
      <c r="P2" s="777"/>
      <c r="Q2" s="777"/>
    </row>
    <row r="3" spans="1:17" ht="20.100000000000001" customHeight="1" x14ac:dyDescent="0.25">
      <c r="A3" s="776" t="s">
        <v>156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</row>
    <row r="5" spans="1:17" ht="21" x14ac:dyDescent="0.25">
      <c r="A5" s="878" t="s">
        <v>55</v>
      </c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</row>
    <row r="7" spans="1:17" ht="21" x14ac:dyDescent="0.25">
      <c r="C7" s="879" t="str">
        <f>'12'!C7:I7</f>
        <v>طی آبان ماه</v>
      </c>
      <c r="D7" s="782"/>
      <c r="E7" s="782"/>
      <c r="F7" s="782"/>
      <c r="G7" s="782"/>
      <c r="H7" s="782"/>
      <c r="I7" s="782"/>
      <c r="K7" s="880" t="str">
        <f>'12'!K7:Q7</f>
        <v>از ابتدای سال مالی تا پایان آبان ماه</v>
      </c>
      <c r="L7" s="782"/>
      <c r="M7" s="782"/>
      <c r="N7" s="782"/>
      <c r="O7" s="782"/>
      <c r="P7" s="782"/>
      <c r="Q7" s="782"/>
    </row>
    <row r="8" spans="1:17" ht="42" x14ac:dyDescent="0.25">
      <c r="A8" s="704" t="s">
        <v>32</v>
      </c>
      <c r="C8" s="269" t="s">
        <v>6</v>
      </c>
      <c r="E8" s="270" t="s">
        <v>8</v>
      </c>
      <c r="G8" s="271" t="s">
        <v>52</v>
      </c>
      <c r="I8" s="272" t="s">
        <v>56</v>
      </c>
      <c r="K8" s="273" t="s">
        <v>6</v>
      </c>
      <c r="M8" s="274" t="s">
        <v>8</v>
      </c>
      <c r="O8" s="275" t="s">
        <v>52</v>
      </c>
      <c r="Q8" s="276" t="s">
        <v>56</v>
      </c>
    </row>
    <row r="9" spans="1:17" s="664" customFormat="1" ht="21" x14ac:dyDescent="0.25">
      <c r="A9" s="704" t="s">
        <v>85</v>
      </c>
      <c r="C9" s="695">
        <v>500000</v>
      </c>
      <c r="E9" s="696">
        <v>20673945450</v>
      </c>
      <c r="G9" s="697">
        <v>-22361731425</v>
      </c>
      <c r="I9" s="698">
        <v>-1687785975</v>
      </c>
      <c r="K9" s="699">
        <v>500000</v>
      </c>
      <c r="M9" s="700">
        <v>20673945450</v>
      </c>
      <c r="O9" s="701">
        <v>-19216545535</v>
      </c>
      <c r="Q9" s="702">
        <v>1457399915</v>
      </c>
    </row>
    <row r="10" spans="1:17" s="664" customFormat="1" ht="21" x14ac:dyDescent="0.25">
      <c r="A10" s="704" t="s">
        <v>86</v>
      </c>
      <c r="C10" s="695">
        <v>3394000</v>
      </c>
      <c r="E10" s="696">
        <v>19432000476</v>
      </c>
      <c r="G10" s="697">
        <v>-19399645213</v>
      </c>
      <c r="I10" s="698">
        <v>32355263</v>
      </c>
      <c r="K10" s="699">
        <v>3394000</v>
      </c>
      <c r="M10" s="700">
        <v>19432000476</v>
      </c>
      <c r="O10" s="701">
        <v>-20819934383</v>
      </c>
      <c r="Q10" s="702">
        <v>-1387933907</v>
      </c>
    </row>
    <row r="11" spans="1:17" s="664" customFormat="1" ht="21" x14ac:dyDescent="0.25">
      <c r="A11" s="704" t="s">
        <v>87</v>
      </c>
      <c r="C11" s="695">
        <v>2500000</v>
      </c>
      <c r="E11" s="696">
        <v>27882787000</v>
      </c>
      <c r="G11" s="697">
        <v>-25564511197</v>
      </c>
      <c r="I11" s="698">
        <v>2318275803</v>
      </c>
      <c r="K11" s="699">
        <v>2500000</v>
      </c>
      <c r="M11" s="700">
        <v>27882787000</v>
      </c>
      <c r="O11" s="701">
        <v>-23880816424</v>
      </c>
      <c r="Q11" s="702">
        <v>4001970576</v>
      </c>
    </row>
    <row r="12" spans="1:17" s="664" customFormat="1" ht="21" x14ac:dyDescent="0.25">
      <c r="A12" s="704" t="s">
        <v>88</v>
      </c>
      <c r="C12" s="695">
        <v>31920000</v>
      </c>
      <c r="E12" s="696">
        <v>14854758192</v>
      </c>
      <c r="G12" s="697">
        <v>-14885081122</v>
      </c>
      <c r="I12" s="698">
        <v>-30322930</v>
      </c>
      <c r="K12" s="699">
        <v>31920000</v>
      </c>
      <c r="M12" s="700">
        <v>14854758192</v>
      </c>
      <c r="O12" s="701">
        <v>-13065352950</v>
      </c>
      <c r="Q12" s="702">
        <v>1789405242</v>
      </c>
    </row>
    <row r="13" spans="1:17" s="664" customFormat="1" ht="21" x14ac:dyDescent="0.25">
      <c r="A13" s="704" t="s">
        <v>89</v>
      </c>
      <c r="C13" s="695">
        <v>8800000</v>
      </c>
      <c r="E13" s="696">
        <v>45694430409</v>
      </c>
      <c r="G13" s="697">
        <v>-42958392398</v>
      </c>
      <c r="I13" s="698">
        <v>2736038011</v>
      </c>
      <c r="K13" s="699">
        <v>8800000</v>
      </c>
      <c r="M13" s="700">
        <v>45694430409</v>
      </c>
      <c r="O13" s="701">
        <v>-35731885937</v>
      </c>
      <c r="Q13" s="702">
        <v>9962544472</v>
      </c>
    </row>
    <row r="14" spans="1:17" s="664" customFormat="1" ht="21" x14ac:dyDescent="0.25">
      <c r="A14" s="704" t="s">
        <v>90</v>
      </c>
      <c r="C14" s="695">
        <v>765787</v>
      </c>
      <c r="E14" s="696">
        <v>49733325686</v>
      </c>
      <c r="G14" s="697">
        <v>-52686082274</v>
      </c>
      <c r="I14" s="698">
        <v>-2952756588</v>
      </c>
      <c r="K14" s="699">
        <v>765787</v>
      </c>
      <c r="M14" s="700">
        <v>49733325686</v>
      </c>
      <c r="O14" s="701">
        <v>-47202376602</v>
      </c>
      <c r="Q14" s="702">
        <v>2530949084</v>
      </c>
    </row>
    <row r="15" spans="1:17" s="664" customFormat="1" ht="21" x14ac:dyDescent="0.25">
      <c r="A15" s="704" t="s">
        <v>91</v>
      </c>
      <c r="C15" s="695">
        <v>40700</v>
      </c>
      <c r="E15" s="696">
        <v>12103501085</v>
      </c>
      <c r="G15" s="697">
        <v>-11902118146</v>
      </c>
      <c r="I15" s="698">
        <v>201382939</v>
      </c>
      <c r="K15" s="699">
        <v>40700</v>
      </c>
      <c r="M15" s="700">
        <v>12103501085</v>
      </c>
      <c r="O15" s="701">
        <v>-11500730710</v>
      </c>
      <c r="Q15" s="702">
        <v>602770375</v>
      </c>
    </row>
    <row r="16" spans="1:17" s="664" customFormat="1" ht="21" x14ac:dyDescent="0.25">
      <c r="A16" s="704" t="s">
        <v>92</v>
      </c>
      <c r="C16" s="695">
        <v>1656000</v>
      </c>
      <c r="E16" s="696">
        <v>9382666979</v>
      </c>
      <c r="G16" s="697">
        <v>-9018021600</v>
      </c>
      <c r="I16" s="698">
        <v>364645379</v>
      </c>
      <c r="K16" s="699">
        <v>1656000</v>
      </c>
      <c r="M16" s="700">
        <v>9382666979</v>
      </c>
      <c r="O16" s="701">
        <v>-8572776978</v>
      </c>
      <c r="Q16" s="702">
        <v>809890001</v>
      </c>
    </row>
    <row r="17" spans="1:17" s="664" customFormat="1" ht="21" x14ac:dyDescent="0.25">
      <c r="A17" s="704" t="s">
        <v>93</v>
      </c>
      <c r="C17" s="695">
        <v>590000</v>
      </c>
      <c r="E17" s="696">
        <v>16966030915</v>
      </c>
      <c r="G17" s="697">
        <v>-16635252692</v>
      </c>
      <c r="I17" s="698">
        <v>330778223</v>
      </c>
      <c r="K17" s="699">
        <v>590000</v>
      </c>
      <c r="M17" s="700">
        <v>16966030915</v>
      </c>
      <c r="O17" s="701">
        <v>-15863148978</v>
      </c>
      <c r="Q17" s="702">
        <v>1102881937</v>
      </c>
    </row>
    <row r="18" spans="1:17" s="664" customFormat="1" ht="21" x14ac:dyDescent="0.25">
      <c r="A18" s="704" t="s">
        <v>94</v>
      </c>
      <c r="C18" s="695">
        <v>54900000</v>
      </c>
      <c r="E18" s="696">
        <v>29198933929</v>
      </c>
      <c r="G18" s="697">
        <v>-29253058878</v>
      </c>
      <c r="I18" s="698">
        <v>-54124949</v>
      </c>
      <c r="K18" s="699">
        <v>54900000</v>
      </c>
      <c r="M18" s="700">
        <v>29198933929</v>
      </c>
      <c r="O18" s="701">
        <v>-27075424305</v>
      </c>
      <c r="Q18" s="702">
        <v>2123509624</v>
      </c>
    </row>
    <row r="19" spans="1:17" s="664" customFormat="1" ht="21" x14ac:dyDescent="0.25">
      <c r="A19" s="704" t="s">
        <v>95</v>
      </c>
      <c r="C19" s="695">
        <v>7190000</v>
      </c>
      <c r="E19" s="696">
        <v>21902673392</v>
      </c>
      <c r="G19" s="697">
        <v>-19854870409</v>
      </c>
      <c r="I19" s="698">
        <v>2047802983</v>
      </c>
      <c r="K19" s="699">
        <v>7190000</v>
      </c>
      <c r="M19" s="700">
        <v>21902673392</v>
      </c>
      <c r="O19" s="701">
        <v>-17869537434</v>
      </c>
      <c r="Q19" s="702">
        <v>4033135958</v>
      </c>
    </row>
    <row r="20" spans="1:17" s="664" customFormat="1" ht="21" x14ac:dyDescent="0.25">
      <c r="A20" s="704" t="s">
        <v>161</v>
      </c>
      <c r="C20" s="695">
        <v>259754</v>
      </c>
      <c r="E20" s="696">
        <v>4660049520</v>
      </c>
      <c r="G20" s="697">
        <v>-4936054985</v>
      </c>
      <c r="I20" s="698">
        <v>-276005465</v>
      </c>
      <c r="K20" s="699">
        <v>259754</v>
      </c>
      <c r="M20" s="700">
        <v>4660049520</v>
      </c>
      <c r="O20" s="701">
        <v>-4936054985</v>
      </c>
      <c r="Q20" s="702">
        <v>-276005465</v>
      </c>
    </row>
    <row r="21" spans="1:17" s="664" customFormat="1" ht="21" x14ac:dyDescent="0.25">
      <c r="A21" s="704" t="s">
        <v>96</v>
      </c>
      <c r="C21" s="695">
        <v>2951636</v>
      </c>
      <c r="E21" s="696">
        <v>6686495730</v>
      </c>
      <c r="G21" s="697">
        <v>-6882775181</v>
      </c>
      <c r="I21" s="698">
        <v>-196279451</v>
      </c>
      <c r="K21" s="699">
        <v>2951636</v>
      </c>
      <c r="M21" s="700">
        <v>6686495730</v>
      </c>
      <c r="O21" s="701">
        <v>-6854653288</v>
      </c>
      <c r="Q21" s="702">
        <v>-168157558</v>
      </c>
    </row>
    <row r="22" spans="1:17" s="664" customFormat="1" ht="21" x14ac:dyDescent="0.25">
      <c r="A22" s="704" t="s">
        <v>97</v>
      </c>
      <c r="C22" s="695">
        <v>5800000</v>
      </c>
      <c r="E22" s="696">
        <v>14272811680</v>
      </c>
      <c r="G22" s="697">
        <v>-14895116172</v>
      </c>
      <c r="I22" s="698">
        <v>-622304492</v>
      </c>
      <c r="K22" s="699">
        <v>5800000</v>
      </c>
      <c r="M22" s="700">
        <v>14272811680</v>
      </c>
      <c r="O22" s="701">
        <v>-14486731134</v>
      </c>
      <c r="Q22" s="702">
        <v>-213919454</v>
      </c>
    </row>
    <row r="23" spans="1:17" s="664" customFormat="1" ht="21" x14ac:dyDescent="0.25">
      <c r="A23" s="704" t="s">
        <v>98</v>
      </c>
      <c r="C23" s="695">
        <v>31365000</v>
      </c>
      <c r="E23" s="696">
        <v>37160322973</v>
      </c>
      <c r="G23" s="697">
        <v>-38445126818</v>
      </c>
      <c r="I23" s="698">
        <v>-1284803845</v>
      </c>
      <c r="K23" s="699">
        <v>31365000</v>
      </c>
      <c r="M23" s="700">
        <v>37160322973</v>
      </c>
      <c r="O23" s="701">
        <v>-34569981839</v>
      </c>
      <c r="Q23" s="702">
        <v>2590341134</v>
      </c>
    </row>
    <row r="24" spans="1:17" s="664" customFormat="1" ht="21" x14ac:dyDescent="0.25">
      <c r="A24" s="704" t="s">
        <v>99</v>
      </c>
      <c r="C24" s="695">
        <v>4574999</v>
      </c>
      <c r="E24" s="696">
        <v>18753727909</v>
      </c>
      <c r="G24" s="697">
        <v>-18787540903</v>
      </c>
      <c r="I24" s="698">
        <v>-33812994</v>
      </c>
      <c r="K24" s="699">
        <v>4574999</v>
      </c>
      <c r="M24" s="700">
        <v>18753727909</v>
      </c>
      <c r="O24" s="701">
        <v>-16325285728</v>
      </c>
      <c r="Q24" s="702">
        <v>2428442181</v>
      </c>
    </row>
    <row r="25" spans="1:17" s="664" customFormat="1" ht="21" x14ac:dyDescent="0.25">
      <c r="A25" s="704" t="s">
        <v>100</v>
      </c>
      <c r="C25" s="695">
        <v>6500000</v>
      </c>
      <c r="E25" s="696">
        <v>13538035745</v>
      </c>
      <c r="G25" s="697">
        <v>-14567650806</v>
      </c>
      <c r="I25" s="698">
        <v>-1029615061</v>
      </c>
      <c r="K25" s="699">
        <v>6500000</v>
      </c>
      <c r="M25" s="700">
        <v>13538035745</v>
      </c>
      <c r="O25" s="701">
        <v>-14545624635</v>
      </c>
      <c r="Q25" s="702">
        <v>-1007588890</v>
      </c>
    </row>
    <row r="26" spans="1:17" s="664" customFormat="1" ht="21" x14ac:dyDescent="0.25">
      <c r="A26" s="704" t="s">
        <v>101</v>
      </c>
      <c r="C26" s="695">
        <v>4600000</v>
      </c>
      <c r="E26" s="696">
        <v>39801934240</v>
      </c>
      <c r="G26" s="697">
        <v>-36419798340</v>
      </c>
      <c r="I26" s="698">
        <v>3382135900</v>
      </c>
      <c r="K26" s="699">
        <v>4600000</v>
      </c>
      <c r="M26" s="700">
        <v>39801934240</v>
      </c>
      <c r="O26" s="701">
        <v>-31739426770</v>
      </c>
      <c r="Q26" s="702">
        <v>8062507470</v>
      </c>
    </row>
    <row r="27" spans="1:17" s="664" customFormat="1" ht="21" x14ac:dyDescent="0.25">
      <c r="A27" s="704" t="s">
        <v>157</v>
      </c>
      <c r="C27" s="695">
        <v>1100000</v>
      </c>
      <c r="E27" s="696">
        <v>9703408330</v>
      </c>
      <c r="G27" s="697">
        <v>-10100364403</v>
      </c>
      <c r="I27" s="698">
        <v>-396956073</v>
      </c>
      <c r="K27" s="699">
        <v>1100000</v>
      </c>
      <c r="M27" s="700">
        <v>9703408330</v>
      </c>
      <c r="O27" s="701">
        <v>-10100364403</v>
      </c>
      <c r="Q27" s="702">
        <v>-396956073</v>
      </c>
    </row>
    <row r="28" spans="1:17" s="664" customFormat="1" ht="21" x14ac:dyDescent="0.25">
      <c r="A28" s="704" t="s">
        <v>102</v>
      </c>
      <c r="C28" s="695">
        <v>47025</v>
      </c>
      <c r="E28" s="696">
        <v>10430710986</v>
      </c>
      <c r="G28" s="697">
        <v>-9840311734</v>
      </c>
      <c r="I28" s="698">
        <v>590399252</v>
      </c>
      <c r="K28" s="699">
        <v>47025</v>
      </c>
      <c r="M28" s="700">
        <v>10430710986</v>
      </c>
      <c r="O28" s="701">
        <v>-9277061254</v>
      </c>
      <c r="Q28" s="702">
        <v>1153649732</v>
      </c>
    </row>
    <row r="29" spans="1:17" s="664" customFormat="1" ht="21" x14ac:dyDescent="0.25">
      <c r="A29" s="704" t="s">
        <v>103</v>
      </c>
      <c r="C29" s="695">
        <v>4000000</v>
      </c>
      <c r="E29" s="696">
        <v>13173376520</v>
      </c>
      <c r="G29" s="697">
        <v>-14036842652</v>
      </c>
      <c r="I29" s="698">
        <v>-863466132</v>
      </c>
      <c r="K29" s="699">
        <v>4000000</v>
      </c>
      <c r="M29" s="700">
        <v>13173376520</v>
      </c>
      <c r="O29" s="701">
        <v>-13368381048</v>
      </c>
      <c r="Q29" s="702">
        <v>-195004528</v>
      </c>
    </row>
    <row r="30" spans="1:17" s="664" customFormat="1" ht="21" x14ac:dyDescent="0.25">
      <c r="A30" s="704" t="s">
        <v>104</v>
      </c>
      <c r="C30" s="695">
        <v>10003210</v>
      </c>
      <c r="E30" s="696">
        <v>30293801594</v>
      </c>
      <c r="G30" s="697">
        <v>-33456867761</v>
      </c>
      <c r="I30" s="698">
        <v>-3163066167</v>
      </c>
      <c r="K30" s="699">
        <v>10003210</v>
      </c>
      <c r="M30" s="700">
        <v>30293801594</v>
      </c>
      <c r="O30" s="701">
        <v>-29641981440</v>
      </c>
      <c r="Q30" s="702">
        <v>651820154</v>
      </c>
    </row>
    <row r="31" spans="1:17" s="664" customFormat="1" ht="21" x14ac:dyDescent="0.25">
      <c r="A31" s="704" t="s">
        <v>105</v>
      </c>
      <c r="C31" s="695">
        <v>29100000</v>
      </c>
      <c r="E31" s="696">
        <v>23359921114</v>
      </c>
      <c r="G31" s="697">
        <v>-22418312625</v>
      </c>
      <c r="I31" s="698">
        <v>941608489</v>
      </c>
      <c r="K31" s="699">
        <v>29100000</v>
      </c>
      <c r="M31" s="700">
        <v>23359921114</v>
      </c>
      <c r="O31" s="701">
        <v>-18295244387</v>
      </c>
      <c r="Q31" s="702">
        <v>5064676727</v>
      </c>
    </row>
    <row r="32" spans="1:17" s="664" customFormat="1" ht="21" x14ac:dyDescent="0.25">
      <c r="A32" s="704" t="s">
        <v>106</v>
      </c>
      <c r="C32" s="695">
        <v>6031126</v>
      </c>
      <c r="E32" s="696">
        <v>8204756901</v>
      </c>
      <c r="G32" s="697">
        <v>-9590468756</v>
      </c>
      <c r="I32" s="698">
        <v>-1385711855</v>
      </c>
      <c r="K32" s="699">
        <v>6031126</v>
      </c>
      <c r="M32" s="700">
        <v>8204756901</v>
      </c>
      <c r="O32" s="701">
        <v>-8437486326</v>
      </c>
      <c r="Q32" s="702">
        <v>-232729425</v>
      </c>
    </row>
    <row r="33" spans="1:17" s="664" customFormat="1" ht="21" x14ac:dyDescent="0.25">
      <c r="A33" s="704" t="s">
        <v>107</v>
      </c>
      <c r="C33" s="695">
        <v>600000</v>
      </c>
      <c r="E33" s="696">
        <v>10472417580</v>
      </c>
      <c r="G33" s="697">
        <v>-9765483166</v>
      </c>
      <c r="I33" s="698">
        <v>706934414</v>
      </c>
      <c r="K33" s="699">
        <v>600000</v>
      </c>
      <c r="M33" s="700">
        <v>10472417580</v>
      </c>
      <c r="O33" s="701">
        <v>-9250976846</v>
      </c>
      <c r="Q33" s="702">
        <v>1221440734</v>
      </c>
    </row>
    <row r="34" spans="1:17" s="664" customFormat="1" ht="21" x14ac:dyDescent="0.25">
      <c r="A34" s="704" t="s">
        <v>108</v>
      </c>
      <c r="C34" s="695">
        <v>788926</v>
      </c>
      <c r="E34" s="696">
        <v>19249730737</v>
      </c>
      <c r="G34" s="697">
        <v>-18662514302</v>
      </c>
      <c r="I34" s="698">
        <v>587216435</v>
      </c>
      <c r="K34" s="699">
        <v>788926</v>
      </c>
      <c r="M34" s="700">
        <v>19249730737</v>
      </c>
      <c r="O34" s="701">
        <v>-17140545497</v>
      </c>
      <c r="Q34" s="702">
        <v>2109185240</v>
      </c>
    </row>
    <row r="35" spans="1:17" s="664" customFormat="1" ht="21" x14ac:dyDescent="0.25">
      <c r="A35" s="704" t="s">
        <v>109</v>
      </c>
      <c r="C35" s="695">
        <v>16000000</v>
      </c>
      <c r="E35" s="696">
        <v>8779604960</v>
      </c>
      <c r="G35" s="697">
        <v>-9192974400</v>
      </c>
      <c r="I35" s="698">
        <v>-413369440</v>
      </c>
      <c r="K35" s="699">
        <v>16000000</v>
      </c>
      <c r="M35" s="700">
        <v>8779604960</v>
      </c>
      <c r="O35" s="701">
        <v>-8254052451</v>
      </c>
      <c r="Q35" s="702">
        <v>525552509</v>
      </c>
    </row>
    <row r="36" spans="1:17" s="664" customFormat="1" ht="21" x14ac:dyDescent="0.25">
      <c r="A36" s="704" t="s">
        <v>110</v>
      </c>
      <c r="C36" s="695">
        <v>1700000</v>
      </c>
      <c r="E36" s="696">
        <v>27782567730</v>
      </c>
      <c r="G36" s="697">
        <v>-30267371648</v>
      </c>
      <c r="I36" s="698">
        <v>-2484803918</v>
      </c>
      <c r="K36" s="699">
        <v>1700000</v>
      </c>
      <c r="M36" s="700">
        <v>27782567730</v>
      </c>
      <c r="O36" s="701">
        <v>-27788137789</v>
      </c>
      <c r="Q36" s="702">
        <v>-5570059</v>
      </c>
    </row>
    <row r="37" spans="1:17" s="664" customFormat="1" ht="21" x14ac:dyDescent="0.25">
      <c r="A37" s="704" t="s">
        <v>111</v>
      </c>
      <c r="C37" s="695">
        <v>300000</v>
      </c>
      <c r="E37" s="696">
        <v>6170927130</v>
      </c>
      <c r="G37" s="697">
        <v>-7088570550</v>
      </c>
      <c r="I37" s="698">
        <v>-917643420</v>
      </c>
      <c r="K37" s="699">
        <v>300000</v>
      </c>
      <c r="M37" s="700">
        <v>6170927130</v>
      </c>
      <c r="O37" s="701">
        <v>-6541965298</v>
      </c>
      <c r="Q37" s="702">
        <v>-371038168</v>
      </c>
    </row>
    <row r="38" spans="1:17" s="664" customFormat="1" ht="21" x14ac:dyDescent="0.25">
      <c r="A38" s="704" t="s">
        <v>112</v>
      </c>
      <c r="C38" s="695">
        <v>6600000</v>
      </c>
      <c r="E38" s="696">
        <v>20419725877</v>
      </c>
      <c r="G38" s="697">
        <v>-19208253647</v>
      </c>
      <c r="I38" s="698">
        <v>1211472230</v>
      </c>
      <c r="K38" s="699">
        <v>6600000</v>
      </c>
      <c r="M38" s="700">
        <v>20419725877</v>
      </c>
      <c r="O38" s="701">
        <v>-18302585480</v>
      </c>
      <c r="Q38" s="702">
        <v>2117140397</v>
      </c>
    </row>
    <row r="39" spans="1:17" ht="24.75" customHeight="1" x14ac:dyDescent="0.25">
      <c r="A39" s="704" t="s">
        <v>113</v>
      </c>
      <c r="C39" s="706">
        <v>14252973</v>
      </c>
      <c r="D39" s="706"/>
      <c r="E39" s="706">
        <v>22246620501</v>
      </c>
      <c r="F39" s="706"/>
      <c r="G39" s="706">
        <v>-17687315123</v>
      </c>
      <c r="H39" s="706"/>
      <c r="I39" s="706">
        <v>4559305378</v>
      </c>
      <c r="J39" s="707"/>
      <c r="K39" s="706">
        <v>14252973</v>
      </c>
      <c r="L39" s="708"/>
      <c r="M39" s="706">
        <v>22246620501</v>
      </c>
      <c r="N39" s="708"/>
      <c r="O39" s="706">
        <v>-17573704048</v>
      </c>
      <c r="P39" s="708"/>
      <c r="Q39" s="706">
        <v>4672916453</v>
      </c>
    </row>
    <row r="40" spans="1:17" ht="24.75" customHeight="1" x14ac:dyDescent="0.25">
      <c r="A40" s="704" t="s">
        <v>114</v>
      </c>
      <c r="C40" s="706">
        <v>3200000</v>
      </c>
      <c r="D40" s="708"/>
      <c r="E40" s="706">
        <v>25783143680</v>
      </c>
      <c r="F40" s="708"/>
      <c r="G40" s="706">
        <v>-23782147614</v>
      </c>
      <c r="H40" s="708"/>
      <c r="I40" s="706">
        <v>2000996066</v>
      </c>
      <c r="J40" s="708"/>
      <c r="K40" s="706">
        <v>3200000</v>
      </c>
      <c r="L40" s="708"/>
      <c r="M40" s="706">
        <v>25783143680</v>
      </c>
      <c r="N40" s="708"/>
      <c r="O40" s="706">
        <v>-20525529877</v>
      </c>
      <c r="P40" s="708"/>
      <c r="Q40" s="706">
        <v>5257613803</v>
      </c>
    </row>
    <row r="41" spans="1:17" ht="24.75" customHeight="1" x14ac:dyDescent="0.25">
      <c r="A41" s="704" t="s">
        <v>158</v>
      </c>
      <c r="C41" s="706">
        <v>7400000</v>
      </c>
      <c r="D41" s="708"/>
      <c r="E41" s="706">
        <v>10118375645</v>
      </c>
      <c r="F41" s="708"/>
      <c r="G41" s="706">
        <v>-9993506513</v>
      </c>
      <c r="H41" s="708"/>
      <c r="I41" s="706">
        <v>124869132</v>
      </c>
      <c r="J41" s="708"/>
      <c r="K41" s="706">
        <v>7400000</v>
      </c>
      <c r="L41" s="708"/>
      <c r="M41" s="706">
        <v>10118375645</v>
      </c>
      <c r="N41" s="708"/>
      <c r="O41" s="706">
        <v>-9993506513</v>
      </c>
      <c r="P41" s="708"/>
      <c r="Q41" s="706">
        <v>124869132</v>
      </c>
    </row>
    <row r="42" spans="1:17" ht="24.75" customHeight="1" x14ac:dyDescent="0.25">
      <c r="A42" s="704" t="s">
        <v>115</v>
      </c>
      <c r="C42" s="706">
        <v>210000</v>
      </c>
      <c r="D42" s="708"/>
      <c r="E42" s="706">
        <v>18962279700</v>
      </c>
      <c r="F42" s="708"/>
      <c r="G42" s="706">
        <v>-16818926345</v>
      </c>
      <c r="H42" s="708"/>
      <c r="I42" s="706">
        <v>2143353355</v>
      </c>
      <c r="J42" s="708"/>
      <c r="K42" s="706">
        <v>210000</v>
      </c>
      <c r="L42" s="708"/>
      <c r="M42" s="706">
        <v>18962279700</v>
      </c>
      <c r="N42" s="708"/>
      <c r="O42" s="706">
        <v>-14269754086</v>
      </c>
      <c r="P42" s="708"/>
      <c r="Q42" s="706">
        <v>4692525614</v>
      </c>
    </row>
    <row r="43" spans="1:17" ht="24.75" customHeight="1" x14ac:dyDescent="0.25">
      <c r="A43" s="704" t="s">
        <v>116</v>
      </c>
      <c r="C43" s="706">
        <v>8050000</v>
      </c>
      <c r="D43" s="708"/>
      <c r="E43" s="706">
        <v>12436963341</v>
      </c>
      <c r="F43" s="708"/>
      <c r="G43" s="706">
        <v>-12532928034</v>
      </c>
      <c r="H43" s="708"/>
      <c r="I43" s="706">
        <v>-95964693</v>
      </c>
      <c r="J43" s="708"/>
      <c r="K43" s="706">
        <v>8050000</v>
      </c>
      <c r="L43" s="708"/>
      <c r="M43" s="706">
        <v>12436963341</v>
      </c>
      <c r="N43" s="708"/>
      <c r="O43" s="706">
        <v>-12639918717</v>
      </c>
      <c r="P43" s="708"/>
      <c r="Q43" s="706">
        <v>-202955376</v>
      </c>
    </row>
    <row r="44" spans="1:17" ht="24.75" customHeight="1" x14ac:dyDescent="0.25">
      <c r="A44" s="704" t="s">
        <v>117</v>
      </c>
      <c r="C44" s="706">
        <v>344069</v>
      </c>
      <c r="D44" s="708"/>
      <c r="E44" s="706">
        <v>29805035963</v>
      </c>
      <c r="F44" s="708"/>
      <c r="G44" s="706">
        <v>-29575979068</v>
      </c>
      <c r="H44" s="708"/>
      <c r="I44" s="706">
        <v>229056895</v>
      </c>
      <c r="J44" s="708"/>
      <c r="K44" s="706">
        <v>344069</v>
      </c>
      <c r="L44" s="708"/>
      <c r="M44" s="706">
        <v>29805035963</v>
      </c>
      <c r="N44" s="708"/>
      <c r="O44" s="706">
        <v>-27040202472</v>
      </c>
      <c r="P44" s="708"/>
      <c r="Q44" s="706">
        <v>2764833491</v>
      </c>
    </row>
    <row r="45" spans="1:17" s="713" customFormat="1" ht="24.75" customHeight="1" x14ac:dyDescent="0.25">
      <c r="A45" s="704" t="s">
        <v>118</v>
      </c>
      <c r="C45" s="706">
        <v>15950000</v>
      </c>
      <c r="D45" s="708"/>
      <c r="E45" s="706">
        <v>21081173059</v>
      </c>
      <c r="F45" s="708"/>
      <c r="G45" s="706">
        <v>-20421298269</v>
      </c>
      <c r="H45" s="708"/>
      <c r="I45" s="706">
        <v>659874790</v>
      </c>
      <c r="J45" s="708"/>
      <c r="K45" s="706">
        <v>15950000</v>
      </c>
      <c r="L45" s="708"/>
      <c r="M45" s="706">
        <v>21081173059</v>
      </c>
      <c r="N45" s="708"/>
      <c r="O45" s="706">
        <v>-21441099096</v>
      </c>
      <c r="P45" s="708"/>
      <c r="Q45" s="706">
        <v>-359926037</v>
      </c>
    </row>
    <row r="46" spans="1:17" s="713" customFormat="1" ht="24.75" customHeight="1" x14ac:dyDescent="0.25">
      <c r="A46" s="704" t="s">
        <v>119</v>
      </c>
      <c r="C46" s="706">
        <v>2800000</v>
      </c>
      <c r="D46" s="708"/>
      <c r="E46" s="706">
        <v>9615890117</v>
      </c>
      <c r="F46" s="708"/>
      <c r="G46" s="706">
        <v>-9811988036</v>
      </c>
      <c r="H46" s="708"/>
      <c r="I46" s="706">
        <v>-196097919</v>
      </c>
      <c r="J46" s="708"/>
      <c r="K46" s="706">
        <v>2800000</v>
      </c>
      <c r="L46" s="708"/>
      <c r="M46" s="706">
        <v>9615890117</v>
      </c>
      <c r="N46" s="708"/>
      <c r="O46" s="706">
        <v>-9958083016</v>
      </c>
      <c r="P46" s="708"/>
      <c r="Q46" s="706">
        <v>-342192899</v>
      </c>
    </row>
    <row r="47" spans="1:17" s="713" customFormat="1" ht="24.75" customHeight="1" x14ac:dyDescent="0.25">
      <c r="A47" s="704" t="s">
        <v>120</v>
      </c>
      <c r="C47" s="706">
        <v>1000000</v>
      </c>
      <c r="D47" s="708"/>
      <c r="E47" s="706">
        <v>92578791000</v>
      </c>
      <c r="F47" s="708"/>
      <c r="G47" s="706">
        <v>-77878584563</v>
      </c>
      <c r="H47" s="708"/>
      <c r="I47" s="706">
        <v>14700206437</v>
      </c>
      <c r="J47" s="708"/>
      <c r="K47" s="706">
        <v>1000000</v>
      </c>
      <c r="L47" s="708"/>
      <c r="M47" s="706">
        <v>92578791000</v>
      </c>
      <c r="N47" s="708"/>
      <c r="O47" s="706">
        <v>-74228348090</v>
      </c>
      <c r="P47" s="708"/>
      <c r="Q47" s="706">
        <v>18350442910</v>
      </c>
    </row>
    <row r="48" spans="1:17" s="713" customFormat="1" ht="24.75" customHeight="1" x14ac:dyDescent="0.25">
      <c r="A48" s="704" t="s">
        <v>159</v>
      </c>
      <c r="C48" s="706">
        <v>1601112</v>
      </c>
      <c r="D48" s="708"/>
      <c r="E48" s="706">
        <v>3554001103</v>
      </c>
      <c r="F48" s="708"/>
      <c r="G48" s="706">
        <v>-3369516064</v>
      </c>
      <c r="H48" s="708"/>
      <c r="I48" s="706">
        <v>184485039</v>
      </c>
      <c r="J48" s="708"/>
      <c r="K48" s="706">
        <v>1601112</v>
      </c>
      <c r="L48" s="708"/>
      <c r="M48" s="706">
        <v>3554001103</v>
      </c>
      <c r="N48" s="708"/>
      <c r="O48" s="706">
        <v>-3369516064</v>
      </c>
      <c r="P48" s="708"/>
      <c r="Q48" s="706">
        <v>184485039</v>
      </c>
    </row>
    <row r="49" spans="1:17" s="713" customFormat="1" ht="24.75" customHeight="1" x14ac:dyDescent="0.25">
      <c r="A49" s="704" t="s">
        <v>160</v>
      </c>
      <c r="C49" s="706">
        <v>2283</v>
      </c>
      <c r="D49" s="708"/>
      <c r="E49" s="706">
        <v>16355849</v>
      </c>
      <c r="F49" s="708"/>
      <c r="G49" s="706">
        <v>-11562195</v>
      </c>
      <c r="H49" s="708"/>
      <c r="I49" s="706">
        <v>4793654</v>
      </c>
      <c r="J49" s="708"/>
      <c r="K49" s="706">
        <v>2283</v>
      </c>
      <c r="L49" s="708"/>
      <c r="M49" s="706">
        <v>16355849</v>
      </c>
      <c r="N49" s="708"/>
      <c r="O49" s="706">
        <v>-11562195</v>
      </c>
      <c r="P49" s="708"/>
      <c r="Q49" s="706">
        <v>4793654</v>
      </c>
    </row>
    <row r="50" spans="1:17" ht="24.75" customHeight="1" x14ac:dyDescent="0.25">
      <c r="A50" s="704" t="s">
        <v>123</v>
      </c>
      <c r="C50" s="706">
        <v>98400</v>
      </c>
      <c r="D50" s="708"/>
      <c r="E50" s="706">
        <v>70897004782</v>
      </c>
      <c r="F50" s="708"/>
      <c r="G50" s="706">
        <v>-70610864915</v>
      </c>
      <c r="H50" s="708"/>
      <c r="I50" s="706">
        <v>286139867</v>
      </c>
      <c r="J50" s="708"/>
      <c r="K50" s="706">
        <v>98400</v>
      </c>
      <c r="L50" s="708"/>
      <c r="M50" s="706">
        <v>70897004782</v>
      </c>
      <c r="N50" s="708"/>
      <c r="O50" s="706">
        <v>-68733093388</v>
      </c>
      <c r="P50" s="708"/>
      <c r="Q50" s="706">
        <v>2163911394</v>
      </c>
    </row>
    <row r="51" spans="1:17" ht="24.75" customHeight="1" x14ac:dyDescent="0.25">
      <c r="A51" s="704" t="s">
        <v>124</v>
      </c>
      <c r="C51" s="706">
        <v>70000</v>
      </c>
      <c r="D51" s="708"/>
      <c r="E51" s="706">
        <v>39879003996</v>
      </c>
      <c r="F51" s="708"/>
      <c r="G51" s="706">
        <v>-40150908464</v>
      </c>
      <c r="H51" s="708"/>
      <c r="I51" s="706">
        <v>-271904468</v>
      </c>
      <c r="J51" s="707"/>
      <c r="K51" s="706">
        <v>70000</v>
      </c>
      <c r="L51" s="708"/>
      <c r="M51" s="706">
        <v>39879003996</v>
      </c>
      <c r="N51" s="708"/>
      <c r="O51" s="706">
        <v>-39509401466</v>
      </c>
      <c r="P51" s="708"/>
      <c r="Q51" s="706">
        <v>369602530</v>
      </c>
    </row>
    <row r="52" spans="1:17" ht="24.75" customHeight="1" x14ac:dyDescent="0.25">
      <c r="A52" s="704" t="s">
        <v>125</v>
      </c>
      <c r="C52" s="706">
        <v>2749000</v>
      </c>
      <c r="D52" s="708"/>
      <c r="E52" s="706">
        <v>7966061135</v>
      </c>
      <c r="F52" s="708"/>
      <c r="G52" s="706">
        <v>-7205684489</v>
      </c>
      <c r="H52" s="708"/>
      <c r="I52" s="706">
        <v>760376646</v>
      </c>
      <c r="J52" s="708"/>
      <c r="K52" s="706">
        <v>2749000</v>
      </c>
      <c r="L52" s="708"/>
      <c r="M52" s="706">
        <v>7966061135</v>
      </c>
      <c r="N52" s="708"/>
      <c r="O52" s="706">
        <v>-7006497140</v>
      </c>
      <c r="P52" s="708"/>
      <c r="Q52" s="706">
        <v>959563995</v>
      </c>
    </row>
    <row r="53" spans="1:17" ht="21.75" thickBot="1" x14ac:dyDescent="0.3">
      <c r="A53" s="705" t="s">
        <v>14</v>
      </c>
      <c r="C53" s="709" t="s">
        <v>72</v>
      </c>
      <c r="D53" s="708"/>
      <c r="E53" s="710">
        <f>SUM(E9:E52)</f>
        <v>955680080640</v>
      </c>
      <c r="F53" s="708"/>
      <c r="G53" s="710">
        <f>SUM(G9:G52)</f>
        <v>-932932373895</v>
      </c>
      <c r="H53" s="708"/>
      <c r="I53" s="710">
        <f>SUM(I9:I52)</f>
        <v>22747706745</v>
      </c>
      <c r="J53" s="708"/>
      <c r="K53" s="709" t="s">
        <v>72</v>
      </c>
      <c r="L53" s="708"/>
      <c r="M53" s="710">
        <f>SUM(M9:M52)</f>
        <v>955680080640</v>
      </c>
      <c r="N53" s="708"/>
      <c r="O53" s="710">
        <f>SUM(O9:O52)</f>
        <v>-866955287002</v>
      </c>
      <c r="P53" s="708"/>
      <c r="Q53" s="710">
        <f>SUM(Q9:Q52)</f>
        <v>88724793638</v>
      </c>
    </row>
    <row r="54" spans="1:17" ht="21.75" thickTop="1" x14ac:dyDescent="0.25">
      <c r="C54" s="711"/>
      <c r="D54" s="708"/>
      <c r="E54" s="711"/>
      <c r="F54" s="708"/>
      <c r="G54" s="711"/>
      <c r="H54" s="708"/>
      <c r="I54" s="711"/>
      <c r="J54" s="708"/>
      <c r="K54" s="711"/>
      <c r="L54" s="708"/>
      <c r="M54" s="711"/>
      <c r="N54" s="708"/>
      <c r="O54" s="711"/>
      <c r="P54" s="708"/>
      <c r="Q54" s="711"/>
    </row>
    <row r="56" spans="1:17" ht="18.75" x14ac:dyDescent="0.25">
      <c r="A56" s="875" t="s">
        <v>54</v>
      </c>
      <c r="B56" s="868"/>
      <c r="C56" s="868"/>
      <c r="D56" s="868"/>
      <c r="E56" s="868"/>
      <c r="F56" s="868"/>
      <c r="G56" s="868"/>
      <c r="H56" s="868"/>
      <c r="I56" s="868"/>
      <c r="J56" s="868"/>
      <c r="K56" s="868"/>
      <c r="L56" s="868"/>
      <c r="M56" s="868"/>
      <c r="N56" s="868"/>
      <c r="O56" s="868"/>
      <c r="P56" s="868"/>
      <c r="Q56" s="869"/>
    </row>
  </sheetData>
  <mergeCells count="7">
    <mergeCell ref="A56:Q56"/>
    <mergeCell ref="A1:Q1"/>
    <mergeCell ref="A2:Q2"/>
    <mergeCell ref="A3:Q3"/>
    <mergeCell ref="A5:Q5"/>
    <mergeCell ref="C7:I7"/>
    <mergeCell ref="K7:Q7"/>
  </mergeCells>
  <printOptions horizontalCentered="1"/>
  <pageMargins left="0.2" right="0.2" top="0.25" bottom="0.2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2"/>
  <sheetViews>
    <sheetView rightToLeft="1" view="pageBreakPreview" topLeftCell="A31" zoomScaleNormal="100" zoomScaleSheetLayoutView="100" workbookViewId="0">
      <pane xSplit="1" topLeftCell="B1" activePane="topRight" state="frozen"/>
      <selection activeCell="A4" sqref="A4"/>
      <selection pane="topRight" activeCell="Q56" sqref="Q56:U60"/>
    </sheetView>
  </sheetViews>
  <sheetFormatPr defaultRowHeight="15" x14ac:dyDescent="0.25"/>
  <cols>
    <col min="1" max="1" width="29.28515625" customWidth="1"/>
    <col min="2" max="2" width="1.42578125" customWidth="1"/>
    <col min="3" max="3" width="14" customWidth="1"/>
    <col min="4" max="4" width="1.42578125" customWidth="1"/>
    <col min="5" max="5" width="19.140625" customWidth="1"/>
    <col min="6" max="6" width="1.42578125" customWidth="1"/>
    <col min="7" max="7" width="19.42578125" customWidth="1"/>
    <col min="8" max="8" width="1.42578125" customWidth="1"/>
    <col min="9" max="9" width="12.7109375" customWidth="1"/>
    <col min="10" max="10" width="17" customWidth="1"/>
    <col min="11" max="11" width="1.42578125" customWidth="1"/>
    <col min="12" max="12" width="12.7109375" customWidth="1"/>
    <col min="13" max="13" width="18" customWidth="1"/>
    <col min="14" max="14" width="1.42578125" customWidth="1"/>
    <col min="15" max="15" width="13.7109375" bestFit="1" customWidth="1"/>
    <col min="16" max="16" width="1.42578125" customWidth="1"/>
    <col min="17" max="17" width="14.85546875" bestFit="1" customWidth="1"/>
    <col min="18" max="18" width="1.42578125" customWidth="1"/>
    <col min="19" max="19" width="19.7109375" bestFit="1" customWidth="1"/>
    <col min="20" max="20" width="1.42578125" customWidth="1"/>
    <col min="21" max="21" width="19.42578125" bestFit="1" customWidth="1"/>
    <col min="22" max="22" width="1.42578125" customWidth="1"/>
    <col min="23" max="23" width="17.28515625" bestFit="1" customWidth="1"/>
  </cols>
  <sheetData>
    <row r="1" spans="1:23" ht="20.100000000000001" customHeight="1" x14ac:dyDescent="0.25">
      <c r="A1" s="776" t="str">
        <f>'0'!A22:I22</f>
        <v>صندوق سرمایه‌گذاری سهامی پرتوآمال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  <c r="V1" s="777"/>
      <c r="W1" s="777"/>
    </row>
    <row r="2" spans="1:23" ht="20.100000000000001" customHeight="1" x14ac:dyDescent="0.25">
      <c r="A2" s="778" t="s">
        <v>0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777"/>
      <c r="P2" s="777"/>
      <c r="Q2" s="777"/>
      <c r="R2" s="777"/>
      <c r="S2" s="777"/>
      <c r="T2" s="777"/>
      <c r="U2" s="777"/>
      <c r="V2" s="777"/>
      <c r="W2" s="777"/>
    </row>
    <row r="3" spans="1:23" ht="20.100000000000001" customHeight="1" x14ac:dyDescent="0.25">
      <c r="A3" s="776" t="s">
        <v>156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</row>
    <row r="5" spans="1:23" ht="21" x14ac:dyDescent="0.25">
      <c r="A5" s="779" t="s">
        <v>1</v>
      </c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  <c r="R5" s="777"/>
      <c r="S5" s="777"/>
      <c r="T5" s="777"/>
      <c r="U5" s="777"/>
      <c r="V5" s="777"/>
      <c r="W5" s="777"/>
    </row>
    <row r="6" spans="1:23" ht="21" x14ac:dyDescent="0.25">
      <c r="A6" s="780" t="s">
        <v>2</v>
      </c>
      <c r="B6" s="777"/>
      <c r="C6" s="777"/>
      <c r="D6" s="777"/>
      <c r="E6" s="777"/>
      <c r="F6" s="777"/>
      <c r="G6" s="777"/>
      <c r="H6" s="777"/>
      <c r="I6" s="777"/>
      <c r="J6" s="777"/>
      <c r="K6" s="777"/>
      <c r="L6" s="777"/>
      <c r="M6" s="777"/>
      <c r="N6" s="777"/>
      <c r="O6" s="777"/>
      <c r="P6" s="777"/>
      <c r="Q6" s="777"/>
      <c r="R6" s="777"/>
      <c r="S6" s="777"/>
      <c r="T6" s="777"/>
      <c r="U6" s="777"/>
      <c r="V6" s="777"/>
      <c r="W6" s="777"/>
    </row>
    <row r="7" spans="1:23" x14ac:dyDescent="0.25">
      <c r="W7" s="559"/>
    </row>
    <row r="8" spans="1:23" ht="21" x14ac:dyDescent="0.25">
      <c r="C8" s="781" t="s">
        <v>4</v>
      </c>
      <c r="D8" s="782"/>
      <c r="E8" s="782"/>
      <c r="F8" s="782"/>
      <c r="G8" s="782"/>
      <c r="I8" s="783" t="s">
        <v>3</v>
      </c>
      <c r="J8" s="782"/>
      <c r="K8" s="782"/>
      <c r="L8" s="782"/>
      <c r="M8" s="782"/>
      <c r="O8" s="781" t="s">
        <v>155</v>
      </c>
      <c r="P8" s="782"/>
      <c r="Q8" s="782"/>
      <c r="R8" s="782"/>
      <c r="S8" s="782"/>
      <c r="T8" s="782"/>
      <c r="U8" s="782"/>
      <c r="V8" s="782"/>
      <c r="W8" s="782"/>
    </row>
    <row r="9" spans="1:23" ht="18.75" x14ac:dyDescent="0.25">
      <c r="A9" s="784" t="s">
        <v>5</v>
      </c>
      <c r="C9" s="784" t="s">
        <v>6</v>
      </c>
      <c r="E9" s="784" t="s">
        <v>7</v>
      </c>
      <c r="G9" s="784" t="s">
        <v>8</v>
      </c>
      <c r="I9" s="789" t="s">
        <v>9</v>
      </c>
      <c r="J9" s="790"/>
      <c r="L9" s="789" t="s">
        <v>10</v>
      </c>
      <c r="M9" s="790"/>
      <c r="O9" s="784" t="s">
        <v>6</v>
      </c>
      <c r="Q9" s="792" t="s">
        <v>11</v>
      </c>
      <c r="S9" s="784" t="s">
        <v>7</v>
      </c>
      <c r="U9" s="784" t="s">
        <v>8</v>
      </c>
      <c r="W9" s="796" t="s">
        <v>12</v>
      </c>
    </row>
    <row r="10" spans="1:23" ht="18.75" x14ac:dyDescent="0.25">
      <c r="A10" s="785"/>
      <c r="C10" s="786"/>
      <c r="E10" s="787"/>
      <c r="G10" s="788"/>
      <c r="I10" s="3" t="s">
        <v>6</v>
      </c>
      <c r="J10" s="4" t="s">
        <v>7</v>
      </c>
      <c r="L10" s="5" t="s">
        <v>6</v>
      </c>
      <c r="M10" s="6" t="s">
        <v>13</v>
      </c>
      <c r="O10" s="791"/>
      <c r="Q10" s="793"/>
      <c r="S10" s="794"/>
      <c r="U10" s="795"/>
      <c r="W10" s="797"/>
    </row>
    <row r="11" spans="1:23" s="664" customFormat="1" ht="18.75" x14ac:dyDescent="0.25">
      <c r="A11" s="676" t="s">
        <v>83</v>
      </c>
      <c r="C11" s="665">
        <v>0</v>
      </c>
      <c r="E11" s="666">
        <v>0</v>
      </c>
      <c r="G11" s="667">
        <v>0</v>
      </c>
      <c r="I11" s="668">
        <v>2400000</v>
      </c>
      <c r="J11" s="669">
        <v>7121002115</v>
      </c>
      <c r="L11" s="670">
        <v>2400000</v>
      </c>
      <c r="M11" s="671">
        <v>6971555718</v>
      </c>
      <c r="O11" s="672">
        <v>0</v>
      </c>
      <c r="Q11" s="16">
        <v>0</v>
      </c>
      <c r="S11" s="16">
        <v>0</v>
      </c>
      <c r="U11" s="16">
        <v>0</v>
      </c>
      <c r="W11" s="16">
        <v>0</v>
      </c>
    </row>
    <row r="12" spans="1:23" s="664" customFormat="1" ht="18.75" x14ac:dyDescent="0.25">
      <c r="A12" s="676" t="s">
        <v>84</v>
      </c>
      <c r="C12" s="665">
        <v>0</v>
      </c>
      <c r="E12" s="666">
        <v>0</v>
      </c>
      <c r="G12" s="667">
        <v>0</v>
      </c>
      <c r="I12" s="668">
        <v>835517</v>
      </c>
      <c r="J12" s="669">
        <v>2118902296</v>
      </c>
      <c r="L12" s="670">
        <v>835517</v>
      </c>
      <c r="M12" s="671">
        <v>2245333095</v>
      </c>
      <c r="O12" s="672">
        <v>0</v>
      </c>
      <c r="Q12" s="16">
        <v>0</v>
      </c>
      <c r="S12" s="16">
        <v>0</v>
      </c>
      <c r="U12" s="16">
        <v>0</v>
      </c>
      <c r="W12" s="16">
        <v>0</v>
      </c>
    </row>
    <row r="13" spans="1:23" s="664" customFormat="1" ht="18.75" x14ac:dyDescent="0.25">
      <c r="A13" s="676" t="s">
        <v>85</v>
      </c>
      <c r="C13" s="665">
        <v>450000</v>
      </c>
      <c r="E13" s="666">
        <v>16890388885</v>
      </c>
      <c r="G13" s="667">
        <v>20035574775</v>
      </c>
      <c r="I13" s="668">
        <v>224000</v>
      </c>
      <c r="J13" s="669">
        <v>8749825974</v>
      </c>
      <c r="L13" s="670">
        <v>0</v>
      </c>
      <c r="M13" s="671">
        <v>0</v>
      </c>
      <c r="O13" s="672">
        <v>500000</v>
      </c>
      <c r="Q13" s="673">
        <v>41670</v>
      </c>
      <c r="S13" s="674">
        <v>19216545535</v>
      </c>
      <c r="U13" s="675">
        <v>20673945450</v>
      </c>
      <c r="W13" s="677">
        <v>1.75</v>
      </c>
    </row>
    <row r="14" spans="1:23" s="664" customFormat="1" ht="18.75" x14ac:dyDescent="0.25">
      <c r="A14" s="676" t="s">
        <v>86</v>
      </c>
      <c r="C14" s="665">
        <v>2018000</v>
      </c>
      <c r="E14" s="666">
        <v>12633789484</v>
      </c>
      <c r="G14" s="667">
        <v>11213500314</v>
      </c>
      <c r="I14" s="668">
        <v>100000</v>
      </c>
      <c r="J14" s="669">
        <v>574532666</v>
      </c>
      <c r="L14" s="670">
        <v>0</v>
      </c>
      <c r="M14" s="671">
        <v>0</v>
      </c>
      <c r="O14" s="672">
        <v>3394000</v>
      </c>
      <c r="Q14" s="673">
        <v>5770</v>
      </c>
      <c r="S14" s="674">
        <v>20819934383</v>
      </c>
      <c r="U14" s="675">
        <v>19432000476</v>
      </c>
      <c r="W14" s="677">
        <v>1.64</v>
      </c>
    </row>
    <row r="15" spans="1:23" s="664" customFormat="1" ht="18.75" x14ac:dyDescent="0.25">
      <c r="A15" s="676" t="s">
        <v>87</v>
      </c>
      <c r="C15" s="665">
        <v>1920000</v>
      </c>
      <c r="E15" s="666">
        <v>17554751308</v>
      </c>
      <c r="G15" s="667">
        <v>19238446081</v>
      </c>
      <c r="I15" s="668">
        <v>732000</v>
      </c>
      <c r="J15" s="669">
        <v>6795660503</v>
      </c>
      <c r="L15" s="670">
        <v>0</v>
      </c>
      <c r="M15" s="671">
        <v>0</v>
      </c>
      <c r="O15" s="672">
        <v>2500000</v>
      </c>
      <c r="Q15" s="673">
        <v>11240</v>
      </c>
      <c r="S15" s="674">
        <v>23880816424</v>
      </c>
      <c r="U15" s="675">
        <v>27882787000</v>
      </c>
      <c r="W15" s="677">
        <v>2.36</v>
      </c>
    </row>
    <row r="16" spans="1:23" s="664" customFormat="1" ht="18.75" x14ac:dyDescent="0.25">
      <c r="A16" s="676" t="s">
        <v>88</v>
      </c>
      <c r="C16" s="665">
        <v>31120000</v>
      </c>
      <c r="E16" s="666">
        <v>12657775080</v>
      </c>
      <c r="G16" s="667">
        <v>14477503252</v>
      </c>
      <c r="I16" s="668">
        <v>13400000</v>
      </c>
      <c r="J16" s="669">
        <v>5993756839</v>
      </c>
      <c r="L16" s="670">
        <v>0</v>
      </c>
      <c r="M16" s="671">
        <v>0</v>
      </c>
      <c r="O16" s="672">
        <v>31920000</v>
      </c>
      <c r="Q16" s="673">
        <v>469</v>
      </c>
      <c r="S16" s="674">
        <v>13065352950</v>
      </c>
      <c r="U16" s="675">
        <v>14854758192</v>
      </c>
      <c r="W16" s="677">
        <v>1.25</v>
      </c>
    </row>
    <row r="17" spans="1:23" ht="18" customHeight="1" x14ac:dyDescent="0.25">
      <c r="A17" s="7" t="s">
        <v>89</v>
      </c>
      <c r="C17" s="16">
        <v>8400000</v>
      </c>
      <c r="E17" s="16">
        <v>33688591539</v>
      </c>
      <c r="G17" s="16">
        <v>40915098000</v>
      </c>
      <c r="H17" s="1"/>
      <c r="I17" s="8">
        <v>4400000</v>
      </c>
      <c r="J17" s="9">
        <v>19673517450</v>
      </c>
      <c r="L17" s="10">
        <v>0</v>
      </c>
      <c r="M17" s="11">
        <v>0</v>
      </c>
      <c r="O17" s="12">
        <v>8800000</v>
      </c>
      <c r="Q17" s="13">
        <v>5233</v>
      </c>
      <c r="S17" s="14">
        <v>35731885937</v>
      </c>
      <c r="U17" s="15">
        <v>45694430409</v>
      </c>
      <c r="W17" s="678">
        <v>3.86</v>
      </c>
    </row>
    <row r="18" spans="1:23" s="664" customFormat="1" ht="18" customHeight="1" x14ac:dyDescent="0.25">
      <c r="A18" s="7" t="s">
        <v>90</v>
      </c>
      <c r="C18" s="16">
        <v>773787</v>
      </c>
      <c r="E18" s="16">
        <v>46336150844</v>
      </c>
      <c r="G18" s="16">
        <v>51819856516</v>
      </c>
      <c r="H18" s="663"/>
      <c r="I18" s="8">
        <v>373199</v>
      </c>
      <c r="J18" s="9">
        <v>23659635203</v>
      </c>
      <c r="L18" s="10">
        <v>0</v>
      </c>
      <c r="M18" s="11">
        <v>0</v>
      </c>
      <c r="O18" s="12">
        <v>765787</v>
      </c>
      <c r="Q18" s="13">
        <v>65450</v>
      </c>
      <c r="S18" s="14">
        <v>47202376601</v>
      </c>
      <c r="U18" s="15">
        <v>49733325686</v>
      </c>
      <c r="W18" s="678">
        <v>4.2</v>
      </c>
    </row>
    <row r="19" spans="1:23" s="664" customFormat="1" ht="18" customHeight="1" x14ac:dyDescent="0.25">
      <c r="A19" s="7" t="s">
        <v>91</v>
      </c>
      <c r="C19" s="16">
        <v>28700</v>
      </c>
      <c r="E19" s="16">
        <v>7726591620</v>
      </c>
      <c r="G19" s="16">
        <v>8127979056</v>
      </c>
      <c r="H19" s="663"/>
      <c r="I19" s="8">
        <v>28700</v>
      </c>
      <c r="J19" s="9">
        <v>7726591620</v>
      </c>
      <c r="L19" s="10">
        <v>0</v>
      </c>
      <c r="M19" s="11">
        <v>0</v>
      </c>
      <c r="O19" s="12">
        <v>40700</v>
      </c>
      <c r="Q19" s="13">
        <v>299700</v>
      </c>
      <c r="S19" s="14">
        <v>11500730710</v>
      </c>
      <c r="U19" s="15">
        <v>12103501085</v>
      </c>
      <c r="W19" s="678">
        <v>1.02</v>
      </c>
    </row>
    <row r="20" spans="1:23" s="664" customFormat="1" ht="18" customHeight="1" x14ac:dyDescent="0.25">
      <c r="A20" s="7" t="s">
        <v>92</v>
      </c>
      <c r="C20" s="16">
        <v>1200000</v>
      </c>
      <c r="E20" s="16">
        <v>8572776978</v>
      </c>
      <c r="G20" s="16">
        <v>9018021600</v>
      </c>
      <c r="H20" s="663"/>
      <c r="I20" s="8">
        <v>700000</v>
      </c>
      <c r="J20" s="9">
        <v>5294803296</v>
      </c>
      <c r="L20" s="10">
        <v>0</v>
      </c>
      <c r="M20" s="11">
        <v>0</v>
      </c>
      <c r="O20" s="12">
        <v>1656000</v>
      </c>
      <c r="Q20" s="13">
        <v>5710</v>
      </c>
      <c r="S20" s="14">
        <v>8572776978</v>
      </c>
      <c r="U20" s="15">
        <v>9382666979</v>
      </c>
      <c r="W20" s="678">
        <v>0.79</v>
      </c>
    </row>
    <row r="21" spans="1:23" s="664" customFormat="1" ht="18" customHeight="1" x14ac:dyDescent="0.25">
      <c r="A21" s="7" t="s">
        <v>93</v>
      </c>
      <c r="C21" s="16">
        <v>250000</v>
      </c>
      <c r="E21" s="16">
        <v>5753834536</v>
      </c>
      <c r="G21" s="16">
        <v>6525938250</v>
      </c>
      <c r="H21" s="663"/>
      <c r="I21" s="8">
        <v>250000</v>
      </c>
      <c r="J21" s="9">
        <v>5753834536</v>
      </c>
      <c r="L21" s="10">
        <v>0</v>
      </c>
      <c r="M21" s="11">
        <v>0</v>
      </c>
      <c r="O21" s="12">
        <v>590000</v>
      </c>
      <c r="Q21" s="13">
        <v>28980</v>
      </c>
      <c r="S21" s="14">
        <v>15863148978</v>
      </c>
      <c r="U21" s="15">
        <v>16966030915</v>
      </c>
      <c r="W21" s="678">
        <v>1.43</v>
      </c>
    </row>
    <row r="22" spans="1:23" s="664" customFormat="1" ht="18" customHeight="1" x14ac:dyDescent="0.25">
      <c r="A22" s="7" t="s">
        <v>94</v>
      </c>
      <c r="C22" s="16">
        <v>39900000</v>
      </c>
      <c r="E22" s="16">
        <v>18922865968</v>
      </c>
      <c r="G22" s="16">
        <v>21100500541</v>
      </c>
      <c r="H22" s="663"/>
      <c r="I22" s="8">
        <v>28100000</v>
      </c>
      <c r="J22" s="9">
        <v>13979683135</v>
      </c>
      <c r="L22" s="10">
        <v>0</v>
      </c>
      <c r="M22" s="11">
        <v>0</v>
      </c>
      <c r="O22" s="12">
        <v>54900000</v>
      </c>
      <c r="Q22" s="13">
        <v>536</v>
      </c>
      <c r="S22" s="14">
        <v>27075424305</v>
      </c>
      <c r="U22" s="15">
        <v>29198933929</v>
      </c>
      <c r="W22" s="678">
        <v>2.4700000000000002</v>
      </c>
    </row>
    <row r="23" spans="1:23" s="664" customFormat="1" ht="18" customHeight="1" x14ac:dyDescent="0.25">
      <c r="A23" s="7" t="s">
        <v>95</v>
      </c>
      <c r="C23" s="16">
        <v>6810000</v>
      </c>
      <c r="E23" s="16">
        <v>16779666974</v>
      </c>
      <c r="G23" s="16">
        <v>18764999949</v>
      </c>
      <c r="H23" s="663"/>
      <c r="I23" s="8">
        <v>6810000</v>
      </c>
      <c r="J23" s="9">
        <v>16779666974</v>
      </c>
      <c r="L23" s="10">
        <v>0</v>
      </c>
      <c r="M23" s="11">
        <v>0</v>
      </c>
      <c r="O23" s="12">
        <v>7190000</v>
      </c>
      <c r="Q23" s="13">
        <v>3070</v>
      </c>
      <c r="S23" s="14">
        <v>17869537434</v>
      </c>
      <c r="U23" s="15">
        <v>21902673392</v>
      </c>
      <c r="W23" s="678">
        <v>1.85</v>
      </c>
    </row>
    <row r="24" spans="1:23" s="713" customFormat="1" ht="18" customHeight="1" x14ac:dyDescent="0.25">
      <c r="A24" s="7" t="s">
        <v>161</v>
      </c>
      <c r="C24" s="16"/>
      <c r="E24" s="16"/>
      <c r="G24" s="16"/>
      <c r="H24" s="712"/>
      <c r="I24" s="8"/>
      <c r="J24" s="9"/>
      <c r="L24" s="10"/>
      <c r="M24" s="11"/>
      <c r="O24" s="12">
        <v>259754</v>
      </c>
      <c r="Q24" s="13">
        <v>18080</v>
      </c>
      <c r="S24" s="14">
        <v>4936054985</v>
      </c>
      <c r="U24" s="15">
        <v>4660049520</v>
      </c>
      <c r="W24" s="678">
        <v>0.39</v>
      </c>
    </row>
    <row r="25" spans="1:23" s="664" customFormat="1" ht="18" customHeight="1" x14ac:dyDescent="0.25">
      <c r="A25" s="7" t="s">
        <v>96</v>
      </c>
      <c r="C25" s="16">
        <v>400000</v>
      </c>
      <c r="E25" s="16">
        <v>886404107</v>
      </c>
      <c r="G25" s="16">
        <v>914526000</v>
      </c>
      <c r="H25" s="663"/>
      <c r="I25" s="8">
        <v>400000</v>
      </c>
      <c r="J25" s="9">
        <v>886404107</v>
      </c>
      <c r="L25" s="10">
        <v>0</v>
      </c>
      <c r="M25" s="11">
        <v>0</v>
      </c>
      <c r="O25" s="12">
        <v>2951636</v>
      </c>
      <c r="Q25" s="13">
        <v>2283</v>
      </c>
      <c r="S25" s="14">
        <v>6854653288</v>
      </c>
      <c r="U25" s="15">
        <v>6686495730</v>
      </c>
      <c r="W25" s="678">
        <v>0.56000000000000005</v>
      </c>
    </row>
    <row r="26" spans="1:23" s="664" customFormat="1" ht="18" customHeight="1" x14ac:dyDescent="0.25">
      <c r="A26" s="7" t="s">
        <v>97</v>
      </c>
      <c r="C26" s="16">
        <v>3600000</v>
      </c>
      <c r="E26" s="16">
        <v>8892344383</v>
      </c>
      <c r="G26" s="16">
        <v>9300729421</v>
      </c>
      <c r="H26" s="663"/>
      <c r="I26" s="8">
        <v>3600000</v>
      </c>
      <c r="J26" s="9">
        <v>8892344383</v>
      </c>
      <c r="L26" s="10">
        <v>0</v>
      </c>
      <c r="M26" s="11">
        <v>0</v>
      </c>
      <c r="O26" s="12">
        <v>5800000</v>
      </c>
      <c r="Q26" s="13">
        <v>2480</v>
      </c>
      <c r="S26" s="14">
        <v>14486731134</v>
      </c>
      <c r="U26" s="15">
        <v>14272811680</v>
      </c>
      <c r="W26" s="678">
        <v>1.21</v>
      </c>
    </row>
    <row r="27" spans="1:23" s="664" customFormat="1" ht="18" customHeight="1" x14ac:dyDescent="0.25">
      <c r="A27" s="7" t="s">
        <v>98</v>
      </c>
      <c r="C27" s="16">
        <v>25965000</v>
      </c>
      <c r="E27" s="16">
        <v>27716917123</v>
      </c>
      <c r="G27" s="16">
        <v>31592062102</v>
      </c>
      <c r="H27" s="663"/>
      <c r="I27" s="8">
        <v>5600000</v>
      </c>
      <c r="J27" s="9">
        <v>6472000359</v>
      </c>
      <c r="L27" s="10">
        <v>0</v>
      </c>
      <c r="M27" s="11">
        <v>0</v>
      </c>
      <c r="O27" s="12">
        <v>31365000</v>
      </c>
      <c r="Q27" s="13">
        <v>1194</v>
      </c>
      <c r="S27" s="14">
        <v>34569981839</v>
      </c>
      <c r="U27" s="15">
        <v>37160322973</v>
      </c>
      <c r="W27" s="678">
        <v>3.14</v>
      </c>
    </row>
    <row r="28" spans="1:23" s="664" customFormat="1" ht="18" customHeight="1" x14ac:dyDescent="0.25">
      <c r="A28" s="7" t="s">
        <v>99</v>
      </c>
      <c r="C28" s="16">
        <v>4574999</v>
      </c>
      <c r="E28" s="16">
        <v>16325285728</v>
      </c>
      <c r="G28" s="16">
        <v>18787540903</v>
      </c>
      <c r="H28" s="663"/>
      <c r="I28" s="8">
        <v>3974999</v>
      </c>
      <c r="J28" s="9">
        <v>10287688068</v>
      </c>
      <c r="L28" s="10">
        <v>0</v>
      </c>
      <c r="M28" s="11">
        <v>0</v>
      </c>
      <c r="O28" s="12">
        <v>4574999</v>
      </c>
      <c r="Q28" s="13">
        <v>4131.1475418901728</v>
      </c>
      <c r="S28" s="14">
        <v>16325285728</v>
      </c>
      <c r="U28" s="15">
        <v>18753727909</v>
      </c>
      <c r="W28" s="678">
        <v>1.58</v>
      </c>
    </row>
    <row r="29" spans="1:23" s="664" customFormat="1" ht="18" customHeight="1" x14ac:dyDescent="0.25">
      <c r="A29" s="7" t="s">
        <v>100</v>
      </c>
      <c r="C29" s="16">
        <v>2000000</v>
      </c>
      <c r="E29" s="16">
        <v>4606270629</v>
      </c>
      <c r="G29" s="16">
        <v>4628296800</v>
      </c>
      <c r="H29" s="663"/>
      <c r="I29" s="8">
        <v>2000000</v>
      </c>
      <c r="J29" s="9">
        <v>4606270629</v>
      </c>
      <c r="L29" s="10">
        <v>0</v>
      </c>
      <c r="M29" s="11">
        <v>0</v>
      </c>
      <c r="O29" s="12">
        <v>6500000</v>
      </c>
      <c r="Q29" s="13">
        <v>2099</v>
      </c>
      <c r="S29" s="14">
        <v>14545624635</v>
      </c>
      <c r="U29" s="15">
        <v>13538035745</v>
      </c>
      <c r="W29" s="678">
        <v>1.1399999999999999</v>
      </c>
    </row>
    <row r="30" spans="1:23" s="664" customFormat="1" ht="18" customHeight="1" x14ac:dyDescent="0.25">
      <c r="A30" s="7" t="s">
        <v>101</v>
      </c>
      <c r="C30" s="16">
        <v>4000000</v>
      </c>
      <c r="E30" s="16">
        <v>26850894430</v>
      </c>
      <c r="G30" s="16">
        <v>31531266000</v>
      </c>
      <c r="H30" s="663"/>
      <c r="I30" s="8">
        <v>2300000</v>
      </c>
      <c r="J30" s="9">
        <v>16952717489</v>
      </c>
      <c r="L30" s="10">
        <v>0</v>
      </c>
      <c r="M30" s="11">
        <v>0</v>
      </c>
      <c r="O30" s="12">
        <v>4600000</v>
      </c>
      <c r="Q30" s="13">
        <v>8720</v>
      </c>
      <c r="S30" s="14">
        <v>31739426770</v>
      </c>
      <c r="U30" s="15">
        <v>39801934240</v>
      </c>
      <c r="W30" s="678">
        <v>3.36</v>
      </c>
    </row>
    <row r="31" spans="1:23" s="713" customFormat="1" ht="18" customHeight="1" x14ac:dyDescent="0.25">
      <c r="A31" s="7" t="s">
        <v>157</v>
      </c>
      <c r="C31" s="16"/>
      <c r="E31" s="16"/>
      <c r="G31" s="16"/>
      <c r="H31" s="712"/>
      <c r="I31" s="8"/>
      <c r="J31" s="9"/>
      <c r="L31" s="10"/>
      <c r="M31" s="11"/>
      <c r="O31" s="12">
        <v>1100000</v>
      </c>
      <c r="Q31" s="13">
        <v>8890</v>
      </c>
      <c r="S31" s="14">
        <v>10100364403</v>
      </c>
      <c r="U31" s="15">
        <v>9703408330</v>
      </c>
      <c r="W31" s="678">
        <v>0.82</v>
      </c>
    </row>
    <row r="32" spans="1:23" s="664" customFormat="1" ht="18" customHeight="1" x14ac:dyDescent="0.25">
      <c r="A32" s="7" t="s">
        <v>102</v>
      </c>
      <c r="C32" s="16">
        <v>27425</v>
      </c>
      <c r="E32" s="16">
        <v>5102301218</v>
      </c>
      <c r="G32" s="16">
        <v>5665551697</v>
      </c>
      <c r="H32" s="663"/>
      <c r="I32" s="8">
        <v>15297</v>
      </c>
      <c r="J32" s="9">
        <v>2972213202</v>
      </c>
      <c r="L32" s="10">
        <v>20869</v>
      </c>
      <c r="M32" s="11">
        <v>4054046945</v>
      </c>
      <c r="O32" s="12">
        <v>47025</v>
      </c>
      <c r="Q32" s="13">
        <v>223540</v>
      </c>
      <c r="S32" s="14">
        <v>9277061255</v>
      </c>
      <c r="U32" s="15">
        <v>10430710986</v>
      </c>
      <c r="W32" s="678">
        <v>0.88</v>
      </c>
    </row>
    <row r="33" spans="1:23" s="664" customFormat="1" ht="18" customHeight="1" x14ac:dyDescent="0.25">
      <c r="A33" s="7" t="s">
        <v>103</v>
      </c>
      <c r="C33" s="16">
        <v>3000000</v>
      </c>
      <c r="E33" s="16">
        <v>9798884896</v>
      </c>
      <c r="G33" s="16">
        <v>10467346500</v>
      </c>
      <c r="H33" s="663"/>
      <c r="I33" s="8">
        <v>3000000</v>
      </c>
      <c r="J33" s="9">
        <v>9798884896</v>
      </c>
      <c r="L33" s="10">
        <v>0</v>
      </c>
      <c r="M33" s="11">
        <v>0</v>
      </c>
      <c r="O33" s="12">
        <v>4000000</v>
      </c>
      <c r="Q33" s="13">
        <v>3319</v>
      </c>
      <c r="S33" s="14">
        <v>13368381048</v>
      </c>
      <c r="U33" s="15">
        <v>13173376520</v>
      </c>
      <c r="W33" s="678">
        <v>1.1100000000000001</v>
      </c>
    </row>
    <row r="34" spans="1:23" s="664" customFormat="1" ht="18" customHeight="1" x14ac:dyDescent="0.25">
      <c r="A34" s="7" t="s">
        <v>104</v>
      </c>
      <c r="C34" s="16">
        <v>8803210</v>
      </c>
      <c r="E34" s="16">
        <v>25719167970</v>
      </c>
      <c r="G34" s="16">
        <v>29534054291</v>
      </c>
      <c r="H34" s="663"/>
      <c r="I34" s="8">
        <v>3705890</v>
      </c>
      <c r="J34" s="9">
        <v>10940732678</v>
      </c>
      <c r="L34" s="10">
        <v>0</v>
      </c>
      <c r="M34" s="11">
        <v>0</v>
      </c>
      <c r="O34" s="12">
        <v>10003210</v>
      </c>
      <c r="Q34" s="13">
        <v>3052</v>
      </c>
      <c r="S34" s="14">
        <v>29641981440</v>
      </c>
      <c r="U34" s="15">
        <v>30293801594</v>
      </c>
      <c r="W34" s="678">
        <v>2.56</v>
      </c>
    </row>
    <row r="35" spans="1:23" s="664" customFormat="1" ht="18" customHeight="1" x14ac:dyDescent="0.25">
      <c r="A35" s="7" t="s">
        <v>105</v>
      </c>
      <c r="C35" s="16">
        <v>29100000</v>
      </c>
      <c r="E35" s="16">
        <v>18295244387</v>
      </c>
      <c r="G35" s="16">
        <v>22418312625</v>
      </c>
      <c r="H35" s="663"/>
      <c r="I35" s="8">
        <v>26900000</v>
      </c>
      <c r="J35" s="9">
        <v>17126941068</v>
      </c>
      <c r="L35" s="10">
        <v>0</v>
      </c>
      <c r="M35" s="11">
        <v>0</v>
      </c>
      <c r="O35" s="12">
        <v>29100000</v>
      </c>
      <c r="Q35" s="13">
        <v>809</v>
      </c>
      <c r="S35" s="14">
        <v>18295244387</v>
      </c>
      <c r="U35" s="15">
        <v>23359921114</v>
      </c>
      <c r="W35" s="678">
        <v>1.97</v>
      </c>
    </row>
    <row r="36" spans="1:23" s="664" customFormat="1" ht="18" customHeight="1" x14ac:dyDescent="0.25">
      <c r="A36" s="7" t="s">
        <v>106</v>
      </c>
      <c r="C36" s="16">
        <v>5431126</v>
      </c>
      <c r="E36" s="16">
        <v>7582293449</v>
      </c>
      <c r="G36" s="16">
        <v>8735275879</v>
      </c>
      <c r="H36" s="663"/>
      <c r="I36" s="8">
        <v>5431126</v>
      </c>
      <c r="J36" s="9">
        <v>7582293449</v>
      </c>
      <c r="L36" s="10">
        <v>0</v>
      </c>
      <c r="M36" s="11">
        <v>0</v>
      </c>
      <c r="O36" s="12">
        <v>6031126</v>
      </c>
      <c r="Q36" s="13">
        <v>1371</v>
      </c>
      <c r="S36" s="14">
        <v>8437486326</v>
      </c>
      <c r="U36" s="15">
        <v>8204756901</v>
      </c>
      <c r="W36" s="678">
        <v>0.69</v>
      </c>
    </row>
    <row r="37" spans="1:23" s="664" customFormat="1" ht="18" customHeight="1" x14ac:dyDescent="0.25">
      <c r="A37" s="7" t="s">
        <v>107</v>
      </c>
      <c r="C37" s="16">
        <v>398000</v>
      </c>
      <c r="E37" s="16">
        <v>5886817825</v>
      </c>
      <c r="G37" s="16">
        <v>6401324145</v>
      </c>
      <c r="H37" s="663"/>
      <c r="I37" s="8">
        <v>0</v>
      </c>
      <c r="J37" s="9">
        <v>0</v>
      </c>
      <c r="L37" s="10">
        <v>0</v>
      </c>
      <c r="M37" s="11">
        <v>0</v>
      </c>
      <c r="O37" s="12">
        <v>600000</v>
      </c>
      <c r="Q37" s="13">
        <v>17590</v>
      </c>
      <c r="S37" s="14">
        <v>9250976846</v>
      </c>
      <c r="U37" s="15">
        <v>10472417580</v>
      </c>
      <c r="W37" s="678">
        <v>0.88</v>
      </c>
    </row>
    <row r="38" spans="1:23" s="664" customFormat="1" ht="18" customHeight="1" x14ac:dyDescent="0.25">
      <c r="A38" s="7" t="s">
        <v>108</v>
      </c>
      <c r="C38" s="16">
        <v>600926</v>
      </c>
      <c r="E38" s="16">
        <v>12163330931</v>
      </c>
      <c r="G38" s="16">
        <v>13685299736</v>
      </c>
      <c r="H38" s="663"/>
      <c r="I38" s="8">
        <v>600926</v>
      </c>
      <c r="J38" s="9">
        <v>12163330931</v>
      </c>
      <c r="L38" s="10">
        <v>0</v>
      </c>
      <c r="M38" s="11">
        <v>0</v>
      </c>
      <c r="O38" s="12">
        <v>788926</v>
      </c>
      <c r="Q38" s="13">
        <v>24590</v>
      </c>
      <c r="S38" s="14">
        <v>17140545497</v>
      </c>
      <c r="U38" s="15">
        <v>19249730737</v>
      </c>
      <c r="W38" s="678">
        <v>1.63</v>
      </c>
    </row>
    <row r="39" spans="1:23" s="664" customFormat="1" ht="18" customHeight="1" x14ac:dyDescent="0.25">
      <c r="A39" s="7" t="s">
        <v>109</v>
      </c>
      <c r="C39" s="16">
        <v>16000000</v>
      </c>
      <c r="E39" s="16">
        <v>8254052451</v>
      </c>
      <c r="G39" s="16">
        <v>9192974400</v>
      </c>
      <c r="H39" s="663"/>
      <c r="I39" s="8">
        <v>7200000</v>
      </c>
      <c r="J39" s="9">
        <v>3982091840</v>
      </c>
      <c r="L39" s="10">
        <v>1200000</v>
      </c>
      <c r="M39" s="11">
        <v>577344279</v>
      </c>
      <c r="O39" s="12">
        <v>16000000</v>
      </c>
      <c r="Q39" s="13">
        <v>553</v>
      </c>
      <c r="S39" s="14">
        <v>8254052451</v>
      </c>
      <c r="U39" s="15">
        <v>8779604960</v>
      </c>
      <c r="W39" s="678">
        <v>0.74</v>
      </c>
    </row>
    <row r="40" spans="1:23" s="664" customFormat="1" ht="18" customHeight="1" x14ac:dyDescent="0.25">
      <c r="A40" s="7" t="s">
        <v>110</v>
      </c>
      <c r="C40" s="16">
        <v>1425000</v>
      </c>
      <c r="E40" s="16">
        <v>22791505243</v>
      </c>
      <c r="G40" s="16">
        <v>25270739100</v>
      </c>
      <c r="H40" s="663"/>
      <c r="I40" s="8">
        <v>638000</v>
      </c>
      <c r="J40" s="9">
        <v>10269090731</v>
      </c>
      <c r="L40" s="10">
        <v>35000</v>
      </c>
      <c r="M40" s="11">
        <v>612334800</v>
      </c>
      <c r="O40" s="12">
        <v>1700000</v>
      </c>
      <c r="Q40" s="13">
        <v>16470</v>
      </c>
      <c r="S40" s="14">
        <v>27788137791</v>
      </c>
      <c r="U40" s="15">
        <v>27782567730</v>
      </c>
      <c r="W40" s="678">
        <v>2.35</v>
      </c>
    </row>
    <row r="41" spans="1:23" s="664" customFormat="1" ht="18" customHeight="1" x14ac:dyDescent="0.25">
      <c r="A41" s="7" t="s">
        <v>111</v>
      </c>
      <c r="C41" s="16">
        <v>300000</v>
      </c>
      <c r="E41" s="16">
        <v>6541965298</v>
      </c>
      <c r="G41" s="16">
        <v>7088570550</v>
      </c>
      <c r="H41" s="663"/>
      <c r="I41" s="8">
        <v>300000</v>
      </c>
      <c r="J41" s="9">
        <v>6541965298</v>
      </c>
      <c r="L41" s="10">
        <v>0</v>
      </c>
      <c r="M41" s="11">
        <v>0</v>
      </c>
      <c r="O41" s="12">
        <v>300000</v>
      </c>
      <c r="Q41" s="13">
        <v>20730</v>
      </c>
      <c r="S41" s="14">
        <v>6541965298</v>
      </c>
      <c r="U41" s="15">
        <v>6170927130</v>
      </c>
      <c r="W41" s="678">
        <v>0.52</v>
      </c>
    </row>
    <row r="42" spans="1:23" s="664" customFormat="1" ht="18" customHeight="1" x14ac:dyDescent="0.25">
      <c r="A42" s="7" t="s">
        <v>112</v>
      </c>
      <c r="C42" s="16">
        <v>6100000</v>
      </c>
      <c r="E42" s="16">
        <v>16782159319</v>
      </c>
      <c r="G42" s="16">
        <v>17687827486</v>
      </c>
      <c r="H42" s="663"/>
      <c r="I42" s="8">
        <v>6100000</v>
      </c>
      <c r="J42" s="9">
        <v>16782159319</v>
      </c>
      <c r="L42" s="10">
        <v>0</v>
      </c>
      <c r="M42" s="11">
        <v>0</v>
      </c>
      <c r="O42" s="12">
        <v>6600000</v>
      </c>
      <c r="Q42" s="13">
        <v>3118</v>
      </c>
      <c r="S42" s="14">
        <v>18302585480</v>
      </c>
      <c r="U42" s="15">
        <v>20419725877</v>
      </c>
      <c r="W42" s="678">
        <v>1.72</v>
      </c>
    </row>
    <row r="43" spans="1:23" s="664" customFormat="1" ht="18" customHeight="1" x14ac:dyDescent="0.25">
      <c r="A43" s="7" t="s">
        <v>113</v>
      </c>
      <c r="C43" s="16">
        <v>8252973</v>
      </c>
      <c r="E43" s="16">
        <v>9722826432</v>
      </c>
      <c r="G43" s="16">
        <v>9836437508</v>
      </c>
      <c r="H43" s="663"/>
      <c r="I43" s="8">
        <v>8952973</v>
      </c>
      <c r="J43" s="9">
        <v>10543187690</v>
      </c>
      <c r="L43" s="10">
        <v>700000</v>
      </c>
      <c r="M43" s="11">
        <v>825577880</v>
      </c>
      <c r="O43" s="12">
        <v>14252973</v>
      </c>
      <c r="Q43" s="13">
        <v>1573</v>
      </c>
      <c r="S43" s="14">
        <v>17573704047</v>
      </c>
      <c r="U43" s="15">
        <v>22246620501</v>
      </c>
      <c r="W43" s="678">
        <v>1.88</v>
      </c>
    </row>
    <row r="44" spans="1:23" s="664" customFormat="1" ht="18" customHeight="1" x14ac:dyDescent="0.25">
      <c r="A44" s="7" t="s">
        <v>114</v>
      </c>
      <c r="C44" s="16">
        <v>2850000</v>
      </c>
      <c r="E44" s="16">
        <v>17849548888</v>
      </c>
      <c r="G44" s="16">
        <v>21106166625</v>
      </c>
      <c r="H44" s="663"/>
      <c r="I44" s="8">
        <v>2850000</v>
      </c>
      <c r="J44" s="9">
        <v>17849548888</v>
      </c>
      <c r="L44" s="10">
        <v>0</v>
      </c>
      <c r="M44" s="11">
        <v>0</v>
      </c>
      <c r="O44" s="12">
        <v>3200000</v>
      </c>
      <c r="Q44" s="13">
        <v>8120</v>
      </c>
      <c r="S44" s="14">
        <v>20525529877</v>
      </c>
      <c r="U44" s="15">
        <v>25783143680</v>
      </c>
      <c r="W44" s="678">
        <v>2.1800000000000002</v>
      </c>
    </row>
    <row r="45" spans="1:23" s="713" customFormat="1" ht="18" customHeight="1" x14ac:dyDescent="0.25">
      <c r="A45" s="7" t="s">
        <v>158</v>
      </c>
      <c r="C45" s="16"/>
      <c r="E45" s="16"/>
      <c r="G45" s="16"/>
      <c r="H45" s="712"/>
      <c r="I45" s="8"/>
      <c r="J45" s="9"/>
      <c r="L45" s="10"/>
      <c r="M45" s="11"/>
      <c r="O45" s="12">
        <v>7400000</v>
      </c>
      <c r="Q45" s="13">
        <v>1378</v>
      </c>
      <c r="S45" s="14">
        <v>9993506513</v>
      </c>
      <c r="U45" s="15">
        <v>10118375645</v>
      </c>
      <c r="W45" s="678">
        <v>0.85</v>
      </c>
    </row>
    <row r="46" spans="1:23" s="664" customFormat="1" ht="18" customHeight="1" x14ac:dyDescent="0.25">
      <c r="A46" s="7" t="s">
        <v>115</v>
      </c>
      <c r="C46" s="16">
        <v>157809</v>
      </c>
      <c r="E46" s="16">
        <v>9851404124</v>
      </c>
      <c r="G46" s="16">
        <v>12400576383</v>
      </c>
      <c r="H46" s="663"/>
      <c r="I46" s="8">
        <v>107809</v>
      </c>
      <c r="J46" s="9">
        <v>6946268662</v>
      </c>
      <c r="L46" s="10">
        <v>0</v>
      </c>
      <c r="M46" s="11">
        <v>0</v>
      </c>
      <c r="O46" s="12">
        <v>210000</v>
      </c>
      <c r="Q46" s="13">
        <v>91000</v>
      </c>
      <c r="S46" s="14">
        <v>14269754086</v>
      </c>
      <c r="U46" s="15">
        <v>18962279700</v>
      </c>
      <c r="W46" s="678">
        <v>1.6</v>
      </c>
    </row>
    <row r="47" spans="1:23" s="664" customFormat="1" ht="18" customHeight="1" x14ac:dyDescent="0.25">
      <c r="A47" s="7" t="s">
        <v>116</v>
      </c>
      <c r="C47" s="16">
        <v>3200000</v>
      </c>
      <c r="E47" s="16">
        <v>4922964124</v>
      </c>
      <c r="G47" s="16">
        <v>4815973441</v>
      </c>
      <c r="H47" s="663"/>
      <c r="I47" s="8">
        <v>3200000</v>
      </c>
      <c r="J47" s="9">
        <v>4922964124</v>
      </c>
      <c r="L47" s="10">
        <v>0</v>
      </c>
      <c r="M47" s="11">
        <v>0</v>
      </c>
      <c r="O47" s="12">
        <v>8050000</v>
      </c>
      <c r="Q47" s="13">
        <v>1557</v>
      </c>
      <c r="S47" s="14">
        <v>12639918717</v>
      </c>
      <c r="U47" s="15">
        <v>12436963341</v>
      </c>
      <c r="W47" s="678">
        <v>1.05</v>
      </c>
    </row>
    <row r="48" spans="1:23" s="664" customFormat="1" ht="18" customHeight="1" x14ac:dyDescent="0.25">
      <c r="A48" s="7" t="s">
        <v>117</v>
      </c>
      <c r="C48" s="16">
        <v>272069</v>
      </c>
      <c r="E48" s="16">
        <v>20601237113</v>
      </c>
      <c r="G48" s="16">
        <v>23137013709</v>
      </c>
      <c r="H48" s="663"/>
      <c r="I48" s="8">
        <v>127069</v>
      </c>
      <c r="J48" s="9">
        <v>10140677256</v>
      </c>
      <c r="L48" s="10">
        <v>0</v>
      </c>
      <c r="M48" s="11">
        <v>0</v>
      </c>
      <c r="O48" s="12">
        <v>344069</v>
      </c>
      <c r="Q48" s="13">
        <v>87300</v>
      </c>
      <c r="S48" s="14">
        <v>27040202472</v>
      </c>
      <c r="U48" s="15">
        <v>29805035963</v>
      </c>
      <c r="W48" s="678">
        <v>2.52</v>
      </c>
    </row>
    <row r="49" spans="1:23" s="664" customFormat="1" ht="18" customHeight="1" x14ac:dyDescent="0.25">
      <c r="A49" s="7" t="s">
        <v>118</v>
      </c>
      <c r="C49" s="16">
        <v>10150000</v>
      </c>
      <c r="E49" s="16">
        <v>13561182952</v>
      </c>
      <c r="G49" s="16">
        <v>12541382125</v>
      </c>
      <c r="H49" s="663"/>
      <c r="I49" s="8">
        <v>10150000</v>
      </c>
      <c r="J49" s="9">
        <v>13561182952</v>
      </c>
      <c r="L49" s="10">
        <v>0</v>
      </c>
      <c r="M49" s="11">
        <v>0</v>
      </c>
      <c r="O49" s="12">
        <v>15950000</v>
      </c>
      <c r="Q49" s="13">
        <v>1332</v>
      </c>
      <c r="S49" s="14">
        <v>21441099096</v>
      </c>
      <c r="U49" s="15">
        <v>21081173059</v>
      </c>
      <c r="W49" s="678">
        <v>1.78</v>
      </c>
    </row>
    <row r="50" spans="1:23" s="664" customFormat="1" ht="18" customHeight="1" x14ac:dyDescent="0.25">
      <c r="A50" s="7" t="s">
        <v>119</v>
      </c>
      <c r="C50" s="16">
        <v>2000000</v>
      </c>
      <c r="E50" s="16">
        <v>7104444980</v>
      </c>
      <c r="G50" s="16">
        <v>6958350000</v>
      </c>
      <c r="H50" s="663"/>
      <c r="I50" s="8">
        <v>2000000</v>
      </c>
      <c r="J50" s="9">
        <v>7104444980</v>
      </c>
      <c r="L50" s="10">
        <v>0</v>
      </c>
      <c r="M50" s="11">
        <v>0</v>
      </c>
      <c r="O50" s="12">
        <v>2800000</v>
      </c>
      <c r="Q50" s="13">
        <v>3461</v>
      </c>
      <c r="S50" s="14">
        <v>9958083016</v>
      </c>
      <c r="U50" s="15">
        <v>9615890117</v>
      </c>
      <c r="W50" s="678">
        <v>0.81</v>
      </c>
    </row>
    <row r="51" spans="1:23" s="664" customFormat="1" ht="18" customHeight="1" x14ac:dyDescent="0.25">
      <c r="A51" s="7" t="s">
        <v>120</v>
      </c>
      <c r="C51" s="16">
        <v>922000</v>
      </c>
      <c r="E51" s="16">
        <v>67471257688</v>
      </c>
      <c r="G51" s="16">
        <v>71121494161</v>
      </c>
      <c r="H51" s="663"/>
      <c r="I51" s="8">
        <v>522000</v>
      </c>
      <c r="J51" s="9">
        <v>41762622214</v>
      </c>
      <c r="L51" s="10">
        <v>0</v>
      </c>
      <c r="M51" s="11">
        <v>0</v>
      </c>
      <c r="O51" s="12">
        <v>1000000</v>
      </c>
      <c r="Q51" s="13">
        <v>93300</v>
      </c>
      <c r="S51" s="14">
        <v>74228348090</v>
      </c>
      <c r="U51" s="15">
        <v>92578791000</v>
      </c>
      <c r="W51" s="678">
        <v>7.82</v>
      </c>
    </row>
    <row r="52" spans="1:23" s="713" customFormat="1" ht="18" customHeight="1" x14ac:dyDescent="0.25">
      <c r="A52" s="7" t="s">
        <v>159</v>
      </c>
      <c r="C52" s="16"/>
      <c r="E52" s="16"/>
      <c r="G52" s="16"/>
      <c r="H52" s="712"/>
      <c r="I52" s="8"/>
      <c r="J52" s="9"/>
      <c r="L52" s="10"/>
      <c r="M52" s="11"/>
      <c r="O52" s="12">
        <v>1601112</v>
      </c>
      <c r="Q52" s="13">
        <v>2237</v>
      </c>
      <c r="S52" s="14">
        <v>3369516064</v>
      </c>
      <c r="U52" s="15">
        <v>3554001103</v>
      </c>
      <c r="W52" s="678">
        <v>0.3</v>
      </c>
    </row>
    <row r="53" spans="1:23" s="713" customFormat="1" ht="18" customHeight="1" x14ac:dyDescent="0.25">
      <c r="A53" s="7" t="s">
        <v>160</v>
      </c>
      <c r="C53" s="16"/>
      <c r="E53" s="16"/>
      <c r="G53" s="16"/>
      <c r="H53" s="712"/>
      <c r="I53" s="8"/>
      <c r="J53" s="9"/>
      <c r="L53" s="10"/>
      <c r="M53" s="11"/>
      <c r="O53" s="12">
        <v>2283</v>
      </c>
      <c r="Q53" s="13">
        <v>7220</v>
      </c>
      <c r="S53" s="14">
        <v>11562195</v>
      </c>
      <c r="U53" s="15">
        <v>16355849</v>
      </c>
      <c r="W53" s="678">
        <v>0</v>
      </c>
    </row>
    <row r="54" spans="1:23" ht="20.25" customHeight="1" thickBot="1" x14ac:dyDescent="0.3">
      <c r="A54" s="17" t="s">
        <v>14</v>
      </c>
      <c r="C54" s="561" t="s">
        <v>72</v>
      </c>
      <c r="E54" s="18">
        <f>SUM(E11:$E$53)</f>
        <v>572797888904</v>
      </c>
      <c r="G54" s="19">
        <f>SUM(G11:$G$53)</f>
        <v>636056509921</v>
      </c>
      <c r="I54" s="561" t="s">
        <v>72</v>
      </c>
      <c r="J54" s="20">
        <f>SUM(J11:$J$53)</f>
        <v>383309437820</v>
      </c>
      <c r="L54" s="679" t="s">
        <v>72</v>
      </c>
      <c r="M54" s="21">
        <f>SUM(M11:$M$53)</f>
        <v>15286192717</v>
      </c>
      <c r="O54" s="561" t="s">
        <v>72</v>
      </c>
      <c r="Q54" s="560" t="s">
        <v>72</v>
      </c>
      <c r="S54" s="22">
        <f>SUM(S11:S53)</f>
        <v>751706295009</v>
      </c>
      <c r="U54" s="23">
        <f>SUM(U11:U53)</f>
        <v>836938010727</v>
      </c>
      <c r="W54" s="680">
        <v>0</v>
      </c>
    </row>
    <row r="55" spans="1:23" ht="19.5" thickTop="1" x14ac:dyDescent="0.25">
      <c r="C55" s="24"/>
      <c r="E55" s="25"/>
      <c r="G55" s="26"/>
      <c r="I55" s="27"/>
      <c r="J55" s="28"/>
      <c r="L55" s="29"/>
      <c r="M55" s="30"/>
      <c r="O55" s="31"/>
      <c r="Q55" s="32"/>
      <c r="S55" s="33"/>
      <c r="U55" s="34"/>
      <c r="W55" s="35"/>
    </row>
    <row r="57" spans="1:23" x14ac:dyDescent="0.25">
      <c r="S57" s="559"/>
    </row>
    <row r="58" spans="1:23" x14ac:dyDescent="0.25">
      <c r="S58" s="562"/>
      <c r="U58" s="559"/>
    </row>
    <row r="59" spans="1:23" x14ac:dyDescent="0.25">
      <c r="U59" s="559"/>
    </row>
    <row r="60" spans="1:23" x14ac:dyDescent="0.25">
      <c r="U60" s="559"/>
    </row>
    <row r="61" spans="1:23" x14ac:dyDescent="0.25">
      <c r="U61" s="715"/>
    </row>
    <row r="62" spans="1:23" x14ac:dyDescent="0.25">
      <c r="U62" s="715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O9:O10"/>
    <mergeCell ref="Q9:Q10"/>
    <mergeCell ref="S9:S10"/>
    <mergeCell ref="U9:U10"/>
    <mergeCell ref="W9:W10"/>
    <mergeCell ref="L9:M9"/>
    <mergeCell ref="A1:W1"/>
    <mergeCell ref="A2:W2"/>
    <mergeCell ref="A3:W3"/>
    <mergeCell ref="A5:W5"/>
    <mergeCell ref="A6:W6"/>
  </mergeCells>
  <printOptions horizontalCentered="1"/>
  <pageMargins left="0.2" right="0.2" top="0.25" bottom="0.2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4"/>
  <sheetViews>
    <sheetView rightToLeft="1" view="pageBreakPreview" zoomScale="80" zoomScaleNormal="100" zoomScaleSheetLayoutView="80" workbookViewId="0">
      <pane xSplit="1" topLeftCell="B1" activePane="topRight" state="frozen"/>
      <selection pane="topRight" activeCell="G30" sqref="G30"/>
    </sheetView>
  </sheetViews>
  <sheetFormatPr defaultRowHeight="15" x14ac:dyDescent="0.25"/>
  <cols>
    <col min="1" max="1" width="45.140625" bestFit="1" customWidth="1"/>
    <col min="2" max="2" width="1.42578125" customWidth="1"/>
    <col min="3" max="3" width="9" customWidth="1"/>
    <col min="4" max="4" width="1.42578125" customWidth="1"/>
    <col min="5" max="5" width="16.140625" customWidth="1"/>
    <col min="6" max="6" width="1.42578125" hidden="1" customWidth="1"/>
    <col min="7" max="7" width="13.42578125" bestFit="1" customWidth="1"/>
    <col min="8" max="8" width="1.42578125" customWidth="1"/>
    <col min="9" max="9" width="12" bestFit="1" customWidth="1"/>
    <col min="10" max="10" width="1.42578125" customWidth="1"/>
    <col min="11" max="11" width="14.140625" bestFit="1" customWidth="1"/>
    <col min="12" max="12" width="1.42578125" customWidth="1"/>
    <col min="13" max="13" width="12.28515625" bestFit="1" customWidth="1"/>
    <col min="14" max="14" width="1.42578125" customWidth="1"/>
    <col min="15" max="15" width="19.85546875" bestFit="1" customWidth="1"/>
    <col min="16" max="16" width="1.42578125" customWidth="1"/>
    <col min="17" max="17" width="21.140625" bestFit="1" customWidth="1"/>
    <col min="18" max="18" width="1.42578125" customWidth="1"/>
    <col min="19" max="19" width="10.5703125" bestFit="1" customWidth="1"/>
    <col min="20" max="20" width="15.7109375" bestFit="1" customWidth="1"/>
    <col min="21" max="21" width="1.42578125" customWidth="1"/>
    <col min="22" max="22" width="9.85546875" bestFit="1" customWidth="1"/>
    <col min="23" max="23" width="18.28515625" bestFit="1" customWidth="1"/>
    <col min="24" max="24" width="1.42578125" customWidth="1"/>
    <col min="25" max="25" width="12.7109375" bestFit="1" customWidth="1"/>
    <col min="26" max="26" width="1.42578125" customWidth="1"/>
    <col min="27" max="27" width="14.7109375" bestFit="1" customWidth="1"/>
    <col min="28" max="28" width="1.42578125" customWidth="1"/>
    <col min="29" max="29" width="19.85546875" bestFit="1" customWidth="1"/>
    <col min="30" max="30" width="1.42578125" customWidth="1"/>
    <col min="31" max="31" width="21.28515625" bestFit="1" customWidth="1"/>
    <col min="32" max="32" width="1.42578125" customWidth="1"/>
    <col min="33" max="33" width="17.28515625" bestFit="1" customWidth="1"/>
  </cols>
  <sheetData>
    <row r="1" spans="1:33" ht="20.100000000000001" customHeight="1" x14ac:dyDescent="0.25">
      <c r="A1" s="798" t="str">
        <f>'1'!A1:W1</f>
        <v>صندوق سرمایه‌گذاری سهامی پرتوآمال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  <c r="V1" s="777"/>
      <c r="W1" s="777"/>
      <c r="X1" s="777"/>
      <c r="Y1" s="777"/>
      <c r="Z1" s="777"/>
      <c r="AA1" s="777"/>
      <c r="AB1" s="777"/>
      <c r="AC1" s="777"/>
      <c r="AD1" s="777"/>
      <c r="AE1" s="777"/>
      <c r="AF1" s="777"/>
      <c r="AG1" s="777"/>
    </row>
    <row r="2" spans="1:33" ht="20.100000000000001" customHeight="1" x14ac:dyDescent="0.25">
      <c r="A2" s="799" t="s">
        <v>0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777"/>
      <c r="P2" s="777"/>
      <c r="Q2" s="777"/>
      <c r="R2" s="777"/>
      <c r="S2" s="777"/>
      <c r="T2" s="777"/>
      <c r="U2" s="777"/>
      <c r="V2" s="777"/>
      <c r="W2" s="777"/>
      <c r="X2" s="777"/>
      <c r="Y2" s="777"/>
      <c r="Z2" s="777"/>
      <c r="AA2" s="777"/>
      <c r="AB2" s="777"/>
      <c r="AC2" s="777"/>
      <c r="AD2" s="777"/>
      <c r="AE2" s="777"/>
      <c r="AF2" s="777"/>
      <c r="AG2" s="777"/>
    </row>
    <row r="3" spans="1:33" ht="20.100000000000001" customHeight="1" x14ac:dyDescent="0.25">
      <c r="A3" s="776" t="s">
        <v>156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  <c r="AA3" s="777"/>
      <c r="AB3" s="777"/>
      <c r="AC3" s="777"/>
      <c r="AD3" s="777"/>
      <c r="AE3" s="777"/>
      <c r="AF3" s="777"/>
      <c r="AG3" s="777"/>
    </row>
    <row r="5" spans="1:33" ht="21" x14ac:dyDescent="0.25">
      <c r="A5" s="779" t="s">
        <v>166</v>
      </c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  <c r="R5" s="777"/>
      <c r="S5" s="777"/>
      <c r="T5" s="777"/>
      <c r="U5" s="777"/>
      <c r="V5" s="777"/>
      <c r="W5" s="777"/>
      <c r="X5" s="777"/>
      <c r="Y5" s="777"/>
      <c r="Z5" s="777"/>
      <c r="AA5" s="777"/>
      <c r="AB5" s="777"/>
      <c r="AC5" s="777"/>
      <c r="AD5" s="777"/>
      <c r="AE5" s="777"/>
      <c r="AF5" s="777"/>
      <c r="AG5" s="777"/>
    </row>
    <row r="6" spans="1:33" x14ac:dyDescent="0.25">
      <c r="AG6" s="559"/>
    </row>
    <row r="7" spans="1:33" ht="21" x14ac:dyDescent="0.25">
      <c r="C7" s="800" t="s">
        <v>16</v>
      </c>
      <c r="D7" s="782"/>
      <c r="E7" s="782"/>
      <c r="F7" s="782"/>
      <c r="G7" s="782"/>
      <c r="H7" s="782"/>
      <c r="I7" s="782"/>
      <c r="J7" s="782"/>
      <c r="K7" s="782"/>
      <c r="L7" s="782"/>
      <c r="M7" s="781" t="s">
        <v>4</v>
      </c>
      <c r="N7" s="782"/>
      <c r="O7" s="782"/>
      <c r="P7" s="782"/>
      <c r="Q7" s="782"/>
      <c r="S7" s="801" t="s">
        <v>3</v>
      </c>
      <c r="T7" s="782"/>
      <c r="U7" s="782"/>
      <c r="V7" s="782"/>
      <c r="W7" s="782"/>
      <c r="Y7" s="781" t="s">
        <v>155</v>
      </c>
      <c r="Z7" s="782"/>
      <c r="AA7" s="782"/>
      <c r="AB7" s="782"/>
      <c r="AC7" s="782"/>
      <c r="AD7" s="782"/>
      <c r="AE7" s="782"/>
      <c r="AF7" s="782"/>
      <c r="AG7" s="782"/>
    </row>
    <row r="8" spans="1:33" ht="18.75" x14ac:dyDescent="0.25">
      <c r="A8" s="784" t="s">
        <v>17</v>
      </c>
      <c r="C8" s="808" t="s">
        <v>18</v>
      </c>
      <c r="E8" s="810" t="s">
        <v>19</v>
      </c>
      <c r="G8" s="812" t="s">
        <v>20</v>
      </c>
      <c r="I8" s="814" t="s">
        <v>21</v>
      </c>
      <c r="K8" s="802" t="s">
        <v>22</v>
      </c>
      <c r="M8" s="784" t="s">
        <v>6</v>
      </c>
      <c r="O8" s="784" t="s">
        <v>7</v>
      </c>
      <c r="Q8" s="784" t="s">
        <v>8</v>
      </c>
      <c r="S8" s="784" t="s">
        <v>9</v>
      </c>
      <c r="T8" s="777"/>
      <c r="V8" s="784" t="s">
        <v>10</v>
      </c>
      <c r="W8" s="777"/>
      <c r="Y8" s="784" t="s">
        <v>6</v>
      </c>
      <c r="AA8" s="820" t="s">
        <v>23</v>
      </c>
      <c r="AC8" s="784" t="s">
        <v>7</v>
      </c>
      <c r="AE8" s="784" t="s">
        <v>8</v>
      </c>
      <c r="AG8" s="817" t="s">
        <v>12</v>
      </c>
    </row>
    <row r="9" spans="1:33" ht="18.75" x14ac:dyDescent="0.25">
      <c r="A9" s="807"/>
      <c r="C9" s="809"/>
      <c r="E9" s="811"/>
      <c r="G9" s="813"/>
      <c r="I9" s="815"/>
      <c r="K9" s="803"/>
      <c r="M9" s="804"/>
      <c r="O9" s="805"/>
      <c r="Q9" s="806"/>
      <c r="S9" s="36" t="s">
        <v>6</v>
      </c>
      <c r="T9" s="37" t="s">
        <v>7</v>
      </c>
      <c r="V9" s="38" t="s">
        <v>6</v>
      </c>
      <c r="W9" s="39" t="s">
        <v>13</v>
      </c>
      <c r="Y9" s="819"/>
      <c r="AA9" s="821"/>
      <c r="AC9" s="822"/>
      <c r="AE9" s="816"/>
      <c r="AG9" s="818"/>
    </row>
    <row r="10" spans="1:33" ht="24" customHeight="1" x14ac:dyDescent="0.25">
      <c r="A10" s="40" t="s">
        <v>123</v>
      </c>
      <c r="C10" s="1" t="s">
        <v>126</v>
      </c>
      <c r="E10" s="1" t="s">
        <v>126</v>
      </c>
      <c r="G10" s="1" t="s">
        <v>127</v>
      </c>
      <c r="I10" s="1" t="s">
        <v>129</v>
      </c>
      <c r="K10" s="716">
        <v>1000000</v>
      </c>
      <c r="M10" s="41">
        <v>104663</v>
      </c>
      <c r="O10" s="42">
        <v>72827601373</v>
      </c>
      <c r="Q10" s="43">
        <v>74705372899</v>
      </c>
      <c r="S10" s="58">
        <v>10350</v>
      </c>
      <c r="T10" s="59">
        <v>7477617796</v>
      </c>
      <c r="V10" s="58">
        <v>16613</v>
      </c>
      <c r="W10" s="59">
        <v>11572125781</v>
      </c>
      <c r="X10" s="1"/>
      <c r="Y10" s="44">
        <v>98400</v>
      </c>
      <c r="AA10" s="44">
        <v>720890</v>
      </c>
      <c r="AC10" s="45">
        <v>68733093388</v>
      </c>
      <c r="AE10" s="46">
        <v>70897004782</v>
      </c>
      <c r="AG10" s="718">
        <v>5.99</v>
      </c>
    </row>
    <row r="11" spans="1:33" ht="24" customHeight="1" x14ac:dyDescent="0.25">
      <c r="A11" s="47" t="s">
        <v>124</v>
      </c>
      <c r="C11" s="1" t="s">
        <v>24</v>
      </c>
      <c r="E11" s="1" t="s">
        <v>126</v>
      </c>
      <c r="G11" s="1" t="s">
        <v>128</v>
      </c>
      <c r="I11" s="1" t="s">
        <v>130</v>
      </c>
      <c r="K11" s="716">
        <v>1000000</v>
      </c>
      <c r="M11" s="48">
        <v>54080</v>
      </c>
      <c r="O11" s="49">
        <v>29854084676</v>
      </c>
      <c r="Q11" s="50">
        <v>30495591673</v>
      </c>
      <c r="S11" s="58">
        <v>144620</v>
      </c>
      <c r="T11" s="59">
        <v>82296173479</v>
      </c>
      <c r="V11" s="58">
        <v>128700</v>
      </c>
      <c r="W11" s="59">
        <v>72640856691</v>
      </c>
      <c r="X11" s="1"/>
      <c r="Y11" s="51">
        <v>70000</v>
      </c>
      <c r="AA11" s="44">
        <v>570010</v>
      </c>
      <c r="AC11" s="52">
        <v>39509401464</v>
      </c>
      <c r="AE11" s="53">
        <v>39879003996</v>
      </c>
      <c r="AG11" s="718">
        <v>3.37</v>
      </c>
    </row>
    <row r="12" spans="1:33" ht="24" customHeight="1" x14ac:dyDescent="0.25">
      <c r="A12" s="54" t="s">
        <v>125</v>
      </c>
      <c r="C12" s="1"/>
      <c r="E12" s="1" t="s">
        <v>126</v>
      </c>
      <c r="G12" s="1" t="s">
        <v>72</v>
      </c>
      <c r="I12" s="1" t="s">
        <v>72</v>
      </c>
      <c r="K12" s="1" t="s">
        <v>25</v>
      </c>
      <c r="M12" s="55">
        <v>1422000</v>
      </c>
      <c r="O12" s="56">
        <v>2929828725</v>
      </c>
      <c r="Q12" s="57">
        <v>3129016073</v>
      </c>
      <c r="S12" s="58">
        <v>1327000</v>
      </c>
      <c r="T12" s="59">
        <v>4076668416</v>
      </c>
      <c r="V12" s="60"/>
      <c r="W12" s="61"/>
      <c r="Y12" s="62">
        <v>2749000</v>
      </c>
      <c r="AA12" s="44">
        <v>2900</v>
      </c>
      <c r="AC12" s="63">
        <v>7006497141</v>
      </c>
      <c r="AE12" s="64">
        <v>7966061135</v>
      </c>
      <c r="AG12" s="718">
        <v>0.67</v>
      </c>
    </row>
    <row r="13" spans="1:33" ht="23.25" thickBot="1" x14ac:dyDescent="0.3">
      <c r="A13" s="65" t="s">
        <v>14</v>
      </c>
      <c r="M13" s="561" t="s">
        <v>72</v>
      </c>
      <c r="O13" s="66">
        <f>SUM(O10:$O$12)</f>
        <v>105611514774</v>
      </c>
      <c r="Q13" s="67">
        <f>SUM(Q10:$Q$12)</f>
        <v>108329980645</v>
      </c>
      <c r="S13" s="561" t="s">
        <v>72</v>
      </c>
      <c r="T13" s="68">
        <f>SUM(T10:$T$12)</f>
        <v>93850459691</v>
      </c>
      <c r="V13" s="561" t="s">
        <v>72</v>
      </c>
      <c r="W13" s="69">
        <f>SUM(W10:$W$12)</f>
        <v>84212982472</v>
      </c>
      <c r="Y13" s="561" t="s">
        <v>72</v>
      </c>
      <c r="AA13" s="561" t="s">
        <v>72</v>
      </c>
      <c r="AC13" s="70">
        <f>SUM(AC10:$AC$12)</f>
        <v>115248991993</v>
      </c>
      <c r="AE13" s="71">
        <f>SUM(AE10:$AE$12)</f>
        <v>118742069913</v>
      </c>
      <c r="AG13" s="717">
        <f>SUM(AG10:$AG$12)</f>
        <v>10.029999999999999</v>
      </c>
    </row>
    <row r="14" spans="1:33" ht="19.5" thickTop="1" x14ac:dyDescent="0.25">
      <c r="M14" s="72"/>
      <c r="O14" s="73"/>
      <c r="Q14" s="74"/>
      <c r="S14" s="75"/>
      <c r="T14" s="76"/>
      <c r="V14" s="77"/>
      <c r="W14" s="78"/>
      <c r="Y14" s="79"/>
      <c r="AA14" s="80"/>
      <c r="AC14" s="81"/>
      <c r="AE14" s="82"/>
      <c r="AG14" s="83"/>
    </row>
  </sheetData>
  <mergeCells count="24">
    <mergeCell ref="AE8:AE9"/>
    <mergeCell ref="AG8:AG9"/>
    <mergeCell ref="S8:T8"/>
    <mergeCell ref="V8:W8"/>
    <mergeCell ref="Y8:Y9"/>
    <mergeCell ref="AA8:AA9"/>
    <mergeCell ref="AC8:AC9"/>
    <mergeCell ref="K8:K9"/>
    <mergeCell ref="M8:M9"/>
    <mergeCell ref="O8:O9"/>
    <mergeCell ref="Q8:Q9"/>
    <mergeCell ref="A8:A9"/>
    <mergeCell ref="C8:C9"/>
    <mergeCell ref="E8:E9"/>
    <mergeCell ref="G8:G9"/>
    <mergeCell ref="I8:I9"/>
    <mergeCell ref="A1:AG1"/>
    <mergeCell ref="A2:AG2"/>
    <mergeCell ref="A3:AG3"/>
    <mergeCell ref="A5:AG5"/>
    <mergeCell ref="C7:L7"/>
    <mergeCell ref="M7:Q7"/>
    <mergeCell ref="S7:W7"/>
    <mergeCell ref="Y7:AG7"/>
  </mergeCells>
  <printOptions horizontalCentered="1"/>
  <pageMargins left="0.2" right="0.2" top="0.25" bottom="0.2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rightToLeft="1" view="pageBreakPreview" zoomScaleNormal="90" zoomScaleSheetLayoutView="100" workbookViewId="0">
      <selection activeCell="A6" sqref="A6"/>
    </sheetView>
  </sheetViews>
  <sheetFormatPr defaultRowHeight="15" x14ac:dyDescent="0.25"/>
  <cols>
    <col min="1" max="1" width="32.28515625" style="565" bestFit="1" customWidth="1"/>
    <col min="2" max="2" width="1.42578125" style="565" customWidth="1"/>
    <col min="3" max="3" width="20.7109375" style="565" bestFit="1" customWidth="1"/>
    <col min="4" max="4" width="1.42578125" style="565" customWidth="1"/>
    <col min="5" max="5" width="19.85546875" style="565" bestFit="1" customWidth="1"/>
    <col min="6" max="6" width="1.42578125" style="565" customWidth="1"/>
    <col min="7" max="7" width="20.42578125" style="565" bestFit="1" customWidth="1"/>
    <col min="8" max="8" width="1.42578125" style="565" customWidth="1"/>
    <col min="9" max="9" width="20.42578125" style="565" bestFit="1" customWidth="1"/>
    <col min="10" max="10" width="1.42578125" style="565" customWidth="1"/>
    <col min="11" max="11" width="12" style="565" bestFit="1" customWidth="1"/>
    <col min="12" max="16384" width="9.140625" style="565"/>
  </cols>
  <sheetData>
    <row r="1" spans="1:11" ht="18.75" customHeight="1" x14ac:dyDescent="0.25">
      <c r="A1" s="823" t="str">
        <f>'2'!A1:AG1</f>
        <v>صندوق سرمایه‌گذاری سهامی پرتوآمال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</row>
    <row r="2" spans="1:11" ht="18.75" customHeight="1" x14ac:dyDescent="0.25">
      <c r="A2" s="823" t="str">
        <f>'2'!A2:AG2</f>
        <v>‫صورت وضعیت پورتفوی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</row>
    <row r="3" spans="1:11" ht="18.75" customHeight="1" x14ac:dyDescent="0.25">
      <c r="A3" s="823" t="str">
        <f>'2'!A3:AG3</f>
        <v>‫برای ماه منتهی به 1404/08/30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</row>
    <row r="5" spans="1:11" s="566" customFormat="1" ht="19.5" x14ac:dyDescent="0.5">
      <c r="A5" s="825" t="s">
        <v>167</v>
      </c>
      <c r="B5" s="826"/>
      <c r="C5" s="826"/>
      <c r="D5" s="826"/>
      <c r="E5" s="826"/>
      <c r="F5" s="826"/>
      <c r="G5" s="826"/>
      <c r="H5" s="826"/>
      <c r="I5" s="826"/>
      <c r="J5" s="826"/>
      <c r="K5" s="826"/>
    </row>
    <row r="6" spans="1:11" x14ac:dyDescent="0.25">
      <c r="K6" s="567"/>
    </row>
    <row r="7" spans="1:11" s="566" customFormat="1" ht="21" x14ac:dyDescent="0.5">
      <c r="C7" s="576" t="s">
        <v>4</v>
      </c>
      <c r="E7" s="827" t="s">
        <v>3</v>
      </c>
      <c r="F7" s="828"/>
      <c r="G7" s="828"/>
      <c r="I7" s="829" t="s">
        <v>155</v>
      </c>
      <c r="J7" s="829"/>
      <c r="K7" s="829"/>
    </row>
    <row r="8" spans="1:11" ht="42" x14ac:dyDescent="0.25">
      <c r="A8" s="568" t="s">
        <v>26</v>
      </c>
      <c r="C8" s="568" t="s">
        <v>27</v>
      </c>
      <c r="E8" s="568" t="s">
        <v>28</v>
      </c>
      <c r="G8" s="568" t="s">
        <v>29</v>
      </c>
      <c r="I8" s="568" t="s">
        <v>27</v>
      </c>
      <c r="K8" s="569" t="s">
        <v>12</v>
      </c>
    </row>
    <row r="9" spans="1:11" ht="16.5" customHeight="1" x14ac:dyDescent="0.25">
      <c r="A9" s="570" t="s">
        <v>132</v>
      </c>
      <c r="C9" s="571">
        <v>3809757599</v>
      </c>
      <c r="E9" s="571">
        <v>263701914385</v>
      </c>
      <c r="G9" s="571">
        <v>266726290554</v>
      </c>
      <c r="I9" s="571">
        <f>C9-G9+E9</f>
        <v>785381430</v>
      </c>
      <c r="K9" s="719">
        <v>7.0000000000000007E-2</v>
      </c>
    </row>
    <row r="10" spans="1:11" ht="16.5" customHeight="1" x14ac:dyDescent="0.25">
      <c r="A10" s="570" t="s">
        <v>133</v>
      </c>
      <c r="C10" s="571">
        <v>3442819409</v>
      </c>
      <c r="E10" s="571">
        <v>2041267852</v>
      </c>
      <c r="G10" s="571">
        <v>3000000000</v>
      </c>
      <c r="I10" s="571">
        <f t="shared" ref="I10:I15" si="0">C10-G10+E10</f>
        <v>2484087261</v>
      </c>
      <c r="K10" s="719">
        <v>0.21</v>
      </c>
    </row>
    <row r="11" spans="1:11" ht="16.5" customHeight="1" x14ac:dyDescent="0.25">
      <c r="A11" s="570" t="s">
        <v>134</v>
      </c>
      <c r="C11" s="571">
        <v>20000000000</v>
      </c>
      <c r="E11" s="571"/>
      <c r="G11" s="571"/>
      <c r="I11" s="571">
        <f t="shared" si="0"/>
        <v>20000000000</v>
      </c>
      <c r="K11" s="719">
        <v>1.69</v>
      </c>
    </row>
    <row r="12" spans="1:11" ht="16.5" customHeight="1" x14ac:dyDescent="0.25">
      <c r="A12" s="570" t="s">
        <v>135</v>
      </c>
      <c r="C12" s="571">
        <v>80000000000</v>
      </c>
      <c r="E12" s="571"/>
      <c r="G12" s="571"/>
      <c r="H12" s="572"/>
      <c r="I12" s="571">
        <f t="shared" si="0"/>
        <v>80000000000</v>
      </c>
      <c r="K12" s="719">
        <v>6.76</v>
      </c>
    </row>
    <row r="13" spans="1:11" ht="16.5" customHeight="1" x14ac:dyDescent="0.25">
      <c r="A13" s="570" t="s">
        <v>136</v>
      </c>
      <c r="C13" s="571">
        <v>2260000000</v>
      </c>
      <c r="E13" s="571"/>
      <c r="G13" s="571"/>
      <c r="H13" s="572"/>
      <c r="I13" s="571">
        <f t="shared" si="0"/>
        <v>2260000000</v>
      </c>
      <c r="K13" s="719">
        <v>0.19</v>
      </c>
    </row>
    <row r="14" spans="1:11" ht="16.5" customHeight="1" x14ac:dyDescent="0.25">
      <c r="A14" s="570" t="s">
        <v>153</v>
      </c>
      <c r="C14" s="571">
        <v>0</v>
      </c>
      <c r="E14" s="571"/>
      <c r="G14" s="571"/>
      <c r="H14" s="572"/>
      <c r="I14" s="571">
        <f t="shared" si="0"/>
        <v>0</v>
      </c>
      <c r="K14" s="719">
        <v>0</v>
      </c>
    </row>
    <row r="15" spans="1:11" ht="16.5" customHeight="1" x14ac:dyDescent="0.25">
      <c r="A15" s="570" t="s">
        <v>137</v>
      </c>
      <c r="C15" s="571">
        <v>3210148209</v>
      </c>
      <c r="E15" s="571">
        <v>5514323722</v>
      </c>
      <c r="G15" s="571">
        <v>8660750000</v>
      </c>
      <c r="I15" s="571">
        <f t="shared" si="0"/>
        <v>63721931</v>
      </c>
      <c r="K15" s="719">
        <v>0.01</v>
      </c>
    </row>
    <row r="16" spans="1:11" ht="19.5" thickBot="1" x14ac:dyDescent="0.3">
      <c r="A16" s="573" t="s">
        <v>14</v>
      </c>
      <c r="C16" s="573">
        <f>SUM(C9:C15)</f>
        <v>112722725217</v>
      </c>
      <c r="E16" s="573">
        <f>SUM(E9:E15)</f>
        <v>271257505959</v>
      </c>
      <c r="G16" s="573">
        <f>SUM(G9:G15)</f>
        <v>278387040554</v>
      </c>
      <c r="I16" s="573">
        <f>SUM(I9:I15)</f>
        <v>105593190622</v>
      </c>
      <c r="K16" s="574">
        <f>SUM(K9:K15)</f>
        <v>8.93</v>
      </c>
    </row>
    <row r="17" spans="3:11" ht="9.75" customHeight="1" thickTop="1" x14ac:dyDescent="0.25">
      <c r="C17" s="575"/>
      <c r="E17" s="575"/>
      <c r="G17" s="575"/>
      <c r="I17" s="575"/>
      <c r="K17" s="575"/>
    </row>
  </sheetData>
  <mergeCells count="6">
    <mergeCell ref="A1:K1"/>
    <mergeCell ref="A2:K2"/>
    <mergeCell ref="A3:K3"/>
    <mergeCell ref="A5:K5"/>
    <mergeCell ref="E7:G7"/>
    <mergeCell ref="I7:K7"/>
  </mergeCells>
  <printOptions horizontalCentered="1"/>
  <pageMargins left="0.2" right="0.25" top="0.25" bottom="0.2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rightToLeft="1" view="pageBreakPreview" zoomScale="85" zoomScaleNormal="100" zoomScaleSheetLayoutView="85" workbookViewId="0">
      <selection activeCell="A19" sqref="A19"/>
    </sheetView>
  </sheetViews>
  <sheetFormatPr defaultRowHeight="15" x14ac:dyDescent="0.25"/>
  <cols>
    <col min="1" max="1" width="60" bestFit="1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2" max="12" width="17.5703125" bestFit="1" customWidth="1"/>
  </cols>
  <sheetData>
    <row r="1" spans="1:19" ht="20.100000000000001" customHeight="1" x14ac:dyDescent="0.25">
      <c r="A1" s="830" t="str">
        <f>'3'!A1:K1</f>
        <v>صندوق سرمایه‌گذاری سهامی پرتوآمال</v>
      </c>
      <c r="B1" s="777"/>
      <c r="C1" s="777"/>
      <c r="D1" s="777"/>
      <c r="E1" s="777"/>
      <c r="F1" s="777"/>
      <c r="G1" s="777"/>
      <c r="H1" s="777"/>
      <c r="I1" s="777"/>
    </row>
    <row r="2" spans="1:19" ht="20.100000000000001" customHeight="1" x14ac:dyDescent="0.25">
      <c r="A2" s="831" t="str">
        <f>'3'!A2:K2</f>
        <v>‫صورت وضعیت پورتفوی</v>
      </c>
      <c r="B2" s="777"/>
      <c r="C2" s="777"/>
      <c r="D2" s="777"/>
      <c r="E2" s="777"/>
      <c r="F2" s="777"/>
      <c r="G2" s="777"/>
      <c r="H2" s="777"/>
      <c r="I2" s="777"/>
    </row>
    <row r="3" spans="1:19" ht="20.100000000000001" customHeight="1" x14ac:dyDescent="0.25">
      <c r="A3" s="776" t="s">
        <v>156</v>
      </c>
      <c r="B3" s="777"/>
      <c r="C3" s="777"/>
      <c r="D3" s="777"/>
      <c r="E3" s="777"/>
      <c r="F3" s="777"/>
      <c r="G3" s="777"/>
      <c r="H3" s="777"/>
      <c r="I3" s="777"/>
    </row>
    <row r="5" spans="1:19" ht="21" x14ac:dyDescent="0.25">
      <c r="A5" s="779" t="s">
        <v>31</v>
      </c>
      <c r="B5" s="777"/>
      <c r="C5" s="777"/>
      <c r="D5" s="777"/>
      <c r="E5" s="777"/>
      <c r="F5" s="777"/>
      <c r="G5" s="777"/>
      <c r="H5" s="777"/>
      <c r="I5" s="777"/>
    </row>
    <row r="6" spans="1:19" ht="21" x14ac:dyDescent="0.25">
      <c r="A6" s="779" t="s">
        <v>162</v>
      </c>
      <c r="B6" s="777"/>
      <c r="C6" s="777"/>
      <c r="D6" s="777"/>
      <c r="E6" s="777"/>
      <c r="F6" s="777"/>
      <c r="G6" s="777"/>
      <c r="H6" s="777"/>
      <c r="I6" s="777"/>
      <c r="J6" s="832"/>
      <c r="K6" s="777"/>
      <c r="L6" s="777"/>
      <c r="M6" s="777"/>
      <c r="N6" s="777"/>
      <c r="O6" s="777"/>
      <c r="P6" s="777"/>
      <c r="Q6" s="777"/>
      <c r="R6" s="777"/>
      <c r="S6" s="714"/>
    </row>
    <row r="7" spans="1:19" ht="42" x14ac:dyDescent="0.25">
      <c r="A7" s="84" t="s">
        <v>32</v>
      </c>
      <c r="C7" s="85" t="s">
        <v>33</v>
      </c>
      <c r="E7" s="86" t="s">
        <v>27</v>
      </c>
      <c r="G7" s="87" t="s">
        <v>34</v>
      </c>
      <c r="I7" s="88" t="s">
        <v>35</v>
      </c>
    </row>
    <row r="8" spans="1:19" ht="21" x14ac:dyDescent="0.25">
      <c r="A8" s="89" t="s">
        <v>138</v>
      </c>
      <c r="C8" s="1" t="s">
        <v>36</v>
      </c>
      <c r="E8" s="90">
        <v>93924386166</v>
      </c>
      <c r="G8" s="91">
        <v>0.53769999999999996</v>
      </c>
      <c r="I8" s="92">
        <v>7.9299999999999995E-2</v>
      </c>
    </row>
    <row r="9" spans="1:19" ht="21" x14ac:dyDescent="0.25">
      <c r="A9" s="2" t="s">
        <v>139</v>
      </c>
      <c r="C9" s="1" t="s">
        <v>37</v>
      </c>
      <c r="E9" s="90">
        <v>4833591886</v>
      </c>
      <c r="G9" s="91">
        <v>2.7699999999999999E-2</v>
      </c>
      <c r="I9" s="92">
        <v>4.1000000000000003E-3</v>
      </c>
    </row>
    <row r="10" spans="1:19" ht="21" x14ac:dyDescent="0.25">
      <c r="A10" s="93" t="s">
        <v>140</v>
      </c>
      <c r="C10" s="1" t="s">
        <v>38</v>
      </c>
      <c r="E10" s="94">
        <v>3814481476</v>
      </c>
      <c r="G10" s="91">
        <v>2.18E-2</v>
      </c>
      <c r="I10" s="95">
        <v>3.2000000000000002E-3</v>
      </c>
    </row>
    <row r="11" spans="1:19" ht="21" x14ac:dyDescent="0.25">
      <c r="A11" s="96" t="s">
        <v>141</v>
      </c>
      <c r="C11" s="1" t="s">
        <v>40</v>
      </c>
      <c r="E11" s="97">
        <v>71956366403</v>
      </c>
      <c r="G11" s="91">
        <v>0.41199999999999998</v>
      </c>
      <c r="I11" s="98">
        <v>6.08E-2</v>
      </c>
    </row>
    <row r="12" spans="1:19" ht="21" x14ac:dyDescent="0.25">
      <c r="A12" s="99" t="s">
        <v>142</v>
      </c>
      <c r="C12" s="1" t="s">
        <v>73</v>
      </c>
      <c r="E12" s="100">
        <v>136860568</v>
      </c>
      <c r="G12" s="720">
        <v>8.0000000000000004E-4</v>
      </c>
      <c r="I12" s="101">
        <v>1E-4</v>
      </c>
    </row>
    <row r="13" spans="1:19" ht="21.75" thickBot="1" x14ac:dyDescent="0.3">
      <c r="A13" s="630" t="s">
        <v>14</v>
      </c>
      <c r="E13" s="102">
        <f>SUM(E8:$E$12)</f>
        <v>174665686499</v>
      </c>
      <c r="G13" s="721">
        <f>SUM(G8:$G$12)</f>
        <v>0.99999999999999989</v>
      </c>
      <c r="I13" s="103">
        <f>SUM(I8:$I$12)</f>
        <v>0.14749999999999999</v>
      </c>
    </row>
    <row r="14" spans="1:19" ht="19.5" thickTop="1" x14ac:dyDescent="0.25">
      <c r="E14" s="104"/>
      <c r="G14" s="105"/>
      <c r="I14" s="106"/>
    </row>
    <row r="16" spans="1:19" x14ac:dyDescent="0.25">
      <c r="E16" s="562"/>
    </row>
    <row r="22" spans="12:12" x14ac:dyDescent="0.25">
      <c r="L22" s="559"/>
    </row>
  </sheetData>
  <mergeCells count="6">
    <mergeCell ref="J6:R6"/>
    <mergeCell ref="A1:I1"/>
    <mergeCell ref="A2:I2"/>
    <mergeCell ref="A3:I3"/>
    <mergeCell ref="A5:I5"/>
    <mergeCell ref="A6:I6"/>
  </mergeCells>
  <printOptions horizontalCentered="1"/>
  <pageMargins left="0.2" right="0.2" top="0.25" bottom="0.25" header="0.3" footer="0.3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3"/>
  <sheetViews>
    <sheetView rightToLeft="1" view="pageBreakPreview" topLeftCell="A10" zoomScale="60" zoomScaleNormal="100" workbookViewId="0">
      <selection activeCell="AG27" sqref="AF27:AG38"/>
    </sheetView>
  </sheetViews>
  <sheetFormatPr defaultRowHeight="15" x14ac:dyDescent="0.25"/>
  <cols>
    <col min="1" max="1" width="60.5703125" bestFit="1" customWidth="1"/>
    <col min="2" max="2" width="1.42578125" customWidth="1"/>
    <col min="3" max="3" width="15.140625" bestFit="1" customWidth="1"/>
    <col min="4" max="4" width="1.42578125" customWidth="1"/>
    <col min="5" max="5" width="18" bestFit="1" customWidth="1"/>
    <col min="6" max="6" width="1.42578125" customWidth="1"/>
    <col min="7" max="7" width="18.7109375" bestFit="1" customWidth="1"/>
    <col min="8" max="8" width="1.42578125" customWidth="1"/>
    <col min="9" max="9" width="17.7109375" bestFit="1" customWidth="1"/>
    <col min="10" max="10" width="1.42578125" customWidth="1"/>
    <col min="11" max="11" width="11.5703125" bestFit="1" customWidth="1"/>
    <col min="12" max="12" width="1.42578125" customWidth="1"/>
    <col min="13" max="13" width="16.85546875" bestFit="1" customWidth="1"/>
    <col min="14" max="14" width="1.42578125" customWidth="1"/>
    <col min="15" max="15" width="17.7109375" bestFit="1" customWidth="1"/>
    <col min="16" max="16" width="1.42578125" customWidth="1"/>
    <col min="17" max="17" width="19" bestFit="1" customWidth="1"/>
    <col min="18" max="18" width="1.42578125" customWidth="1"/>
    <col min="19" max="19" width="19" bestFit="1" customWidth="1"/>
    <col min="20" max="20" width="1.42578125" customWidth="1"/>
    <col min="21" max="21" width="11.5703125" bestFit="1" customWidth="1"/>
    <col min="32" max="32" width="16.28515625" bestFit="1" customWidth="1"/>
  </cols>
  <sheetData>
    <row r="1" spans="1:21" ht="20.100000000000001" customHeight="1" x14ac:dyDescent="0.25">
      <c r="A1" s="833" t="str">
        <f>'4'!A1:I1</f>
        <v>صندوق سرمایه‌گذاری سهامی پرتوآمال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</row>
    <row r="2" spans="1:21" ht="20.100000000000001" customHeight="1" x14ac:dyDescent="0.25">
      <c r="A2" s="834" t="str">
        <f>'4'!A2:I2</f>
        <v>‫صورت وضعیت پورتفوی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777"/>
      <c r="P2" s="777"/>
      <c r="Q2" s="777"/>
      <c r="R2" s="777"/>
      <c r="S2" s="777"/>
      <c r="T2" s="777"/>
      <c r="U2" s="777"/>
    </row>
    <row r="3" spans="1:21" ht="20.100000000000001" customHeight="1" x14ac:dyDescent="0.25">
      <c r="A3" s="776" t="s">
        <v>156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</row>
    <row r="5" spans="1:21" ht="21" x14ac:dyDescent="0.25">
      <c r="A5" s="835" t="s">
        <v>57</v>
      </c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  <c r="R5" s="777"/>
      <c r="S5" s="777"/>
      <c r="T5" s="777"/>
      <c r="U5" s="777"/>
    </row>
    <row r="7" spans="1:21" ht="24" x14ac:dyDescent="0.6">
      <c r="C7" s="836" t="s">
        <v>163</v>
      </c>
      <c r="D7" s="837"/>
      <c r="E7" s="837"/>
      <c r="F7" s="837"/>
      <c r="G7" s="837"/>
      <c r="H7" s="837"/>
      <c r="I7" s="837"/>
      <c r="J7" s="837"/>
      <c r="K7" s="837"/>
      <c r="M7" s="836" t="s">
        <v>164</v>
      </c>
      <c r="N7" s="837"/>
      <c r="O7" s="837"/>
      <c r="P7" s="837"/>
      <c r="Q7" s="837"/>
      <c r="R7" s="837"/>
      <c r="S7" s="837"/>
      <c r="T7" s="837"/>
      <c r="U7" s="837"/>
    </row>
    <row r="8" spans="1:21" ht="49.5" customHeight="1" x14ac:dyDescent="0.25">
      <c r="A8" s="277" t="s">
        <v>58</v>
      </c>
      <c r="C8" s="278" t="s">
        <v>41</v>
      </c>
      <c r="E8" s="279" t="s">
        <v>59</v>
      </c>
      <c r="G8" s="280" t="s">
        <v>60</v>
      </c>
      <c r="I8" s="281" t="s">
        <v>61</v>
      </c>
      <c r="K8" s="282" t="s">
        <v>62</v>
      </c>
      <c r="M8" s="283" t="s">
        <v>41</v>
      </c>
      <c r="O8" s="284" t="s">
        <v>59</v>
      </c>
      <c r="Q8" s="285" t="s">
        <v>60</v>
      </c>
      <c r="S8" s="286" t="s">
        <v>61</v>
      </c>
      <c r="U8" s="287" t="s">
        <v>62</v>
      </c>
    </row>
    <row r="9" spans="1:21" ht="20.25" customHeight="1" x14ac:dyDescent="0.25">
      <c r="A9" s="577" t="s">
        <v>83</v>
      </c>
      <c r="C9" s="288">
        <v>0</v>
      </c>
      <c r="E9" s="289">
        <v>0</v>
      </c>
      <c r="G9" s="290">
        <v>0</v>
      </c>
      <c r="I9" s="291">
        <v>0</v>
      </c>
      <c r="K9" s="761">
        <v>0</v>
      </c>
      <c r="M9" s="292">
        <v>0</v>
      </c>
      <c r="O9" s="293">
        <v>0</v>
      </c>
      <c r="Q9" s="294">
        <v>-149446397</v>
      </c>
      <c r="S9" s="295">
        <v>-149446397</v>
      </c>
      <c r="U9" s="722">
        <v>-0.09</v>
      </c>
    </row>
    <row r="10" spans="1:21" ht="20.25" customHeight="1" x14ac:dyDescent="0.25">
      <c r="A10" s="578" t="s">
        <v>84</v>
      </c>
      <c r="C10" s="296">
        <v>0</v>
      </c>
      <c r="E10" s="297">
        <v>0</v>
      </c>
      <c r="G10" s="298">
        <v>0</v>
      </c>
      <c r="I10" s="291">
        <v>0</v>
      </c>
      <c r="K10" s="761">
        <v>0</v>
      </c>
      <c r="M10" s="299">
        <v>0</v>
      </c>
      <c r="O10" s="300">
        <v>0</v>
      </c>
      <c r="Q10" s="301">
        <v>126430799</v>
      </c>
      <c r="S10" s="302">
        <v>126430799</v>
      </c>
      <c r="U10" s="723">
        <v>7.0000000000000007E-2</v>
      </c>
    </row>
    <row r="11" spans="1:21" ht="20.25" customHeight="1" x14ac:dyDescent="0.25">
      <c r="A11" s="579" t="s">
        <v>85</v>
      </c>
      <c r="C11" s="303">
        <v>0</v>
      </c>
      <c r="E11" s="304">
        <v>-1687785975</v>
      </c>
      <c r="G11" s="305">
        <v>0</v>
      </c>
      <c r="I11" s="291">
        <v>-1687785975</v>
      </c>
      <c r="K11" s="761">
        <v>-5.9</v>
      </c>
      <c r="M11" s="306">
        <v>0</v>
      </c>
      <c r="O11" s="307">
        <v>1457399915</v>
      </c>
      <c r="Q11" s="308">
        <v>0</v>
      </c>
      <c r="S11" s="309">
        <v>1457399915</v>
      </c>
      <c r="U11" s="724">
        <v>0.83</v>
      </c>
    </row>
    <row r="12" spans="1:21" ht="20.25" customHeight="1" x14ac:dyDescent="0.25">
      <c r="A12" s="580" t="s">
        <v>86</v>
      </c>
      <c r="C12" s="310">
        <v>155307080</v>
      </c>
      <c r="E12" s="311">
        <v>32355263</v>
      </c>
      <c r="G12" s="312">
        <v>0</v>
      </c>
      <c r="I12" s="291">
        <v>187662343</v>
      </c>
      <c r="K12" s="761">
        <v>0.66</v>
      </c>
      <c r="M12" s="313">
        <v>2013900000</v>
      </c>
      <c r="O12" s="314">
        <v>-1387933907</v>
      </c>
      <c r="Q12" s="315">
        <v>0</v>
      </c>
      <c r="S12" s="316">
        <v>625966093</v>
      </c>
      <c r="U12" s="725">
        <v>0.36</v>
      </c>
    </row>
    <row r="13" spans="1:21" ht="20.25" customHeight="1" x14ac:dyDescent="0.25">
      <c r="A13" s="581" t="s">
        <v>87</v>
      </c>
      <c r="C13" s="317">
        <v>0</v>
      </c>
      <c r="E13" s="318">
        <v>2318275803</v>
      </c>
      <c r="G13" s="319">
        <v>0</v>
      </c>
      <c r="I13" s="291">
        <v>2318275803</v>
      </c>
      <c r="K13" s="761">
        <v>8.11</v>
      </c>
      <c r="M13" s="320">
        <v>0</v>
      </c>
      <c r="O13" s="321">
        <v>4001970576</v>
      </c>
      <c r="Q13" s="322">
        <v>0</v>
      </c>
      <c r="S13" s="323">
        <v>4001970576</v>
      </c>
      <c r="U13" s="726">
        <v>2.29</v>
      </c>
    </row>
    <row r="14" spans="1:21" ht="20.25" customHeight="1" x14ac:dyDescent="0.25">
      <c r="A14" s="582" t="s">
        <v>88</v>
      </c>
      <c r="C14" s="324">
        <v>0</v>
      </c>
      <c r="E14" s="325">
        <v>-30322930</v>
      </c>
      <c r="G14" s="326">
        <v>0</v>
      </c>
      <c r="I14" s="291">
        <v>-30322930</v>
      </c>
      <c r="K14" s="761">
        <v>-0.11</v>
      </c>
      <c r="M14" s="327">
        <v>0</v>
      </c>
      <c r="O14" s="328">
        <v>1789405242</v>
      </c>
      <c r="Q14" s="329">
        <v>27126504</v>
      </c>
      <c r="S14" s="330">
        <v>1816531746</v>
      </c>
      <c r="U14" s="727">
        <v>1.04</v>
      </c>
    </row>
    <row r="15" spans="1:21" ht="20.25" customHeight="1" x14ac:dyDescent="0.25">
      <c r="A15" s="584" t="s">
        <v>89</v>
      </c>
      <c r="C15" s="324">
        <v>0</v>
      </c>
      <c r="E15" s="340">
        <v>2736038011</v>
      </c>
      <c r="G15" s="341">
        <v>0</v>
      </c>
      <c r="I15" s="291">
        <v>2736038011</v>
      </c>
      <c r="K15" s="761">
        <v>9.57</v>
      </c>
      <c r="M15" s="342">
        <v>0</v>
      </c>
      <c r="O15" s="343">
        <v>9962544472</v>
      </c>
      <c r="Q15" s="344">
        <v>0</v>
      </c>
      <c r="S15" s="345">
        <v>9962544472</v>
      </c>
      <c r="U15" s="728">
        <v>5.7</v>
      </c>
    </row>
    <row r="16" spans="1:21" ht="20.25" customHeight="1" x14ac:dyDescent="0.25">
      <c r="A16" s="585" t="s">
        <v>90</v>
      </c>
      <c r="C16" s="324">
        <v>0</v>
      </c>
      <c r="E16" s="346">
        <v>-2952756588</v>
      </c>
      <c r="G16" s="347">
        <v>1181231292</v>
      </c>
      <c r="I16" s="291">
        <v>-1771525296</v>
      </c>
      <c r="K16" s="761">
        <v>-6.2</v>
      </c>
      <c r="M16" s="348">
        <v>0</v>
      </c>
      <c r="O16" s="349">
        <v>2530949084</v>
      </c>
      <c r="Q16" s="350">
        <v>1187189383</v>
      </c>
      <c r="S16" s="351">
        <v>3718138467</v>
      </c>
      <c r="U16" s="729">
        <v>2.13</v>
      </c>
    </row>
    <row r="17" spans="1:32" ht="20.25" customHeight="1" x14ac:dyDescent="0.25">
      <c r="A17" s="586" t="s">
        <v>91</v>
      </c>
      <c r="C17" s="324">
        <v>0</v>
      </c>
      <c r="E17" s="352">
        <v>201382939</v>
      </c>
      <c r="G17" s="353">
        <v>0</v>
      </c>
      <c r="I17" s="291">
        <v>201382939</v>
      </c>
      <c r="K17" s="761">
        <v>0.7</v>
      </c>
      <c r="M17" s="354">
        <v>0</v>
      </c>
      <c r="O17" s="355">
        <v>602770375</v>
      </c>
      <c r="Q17" s="356">
        <v>0</v>
      </c>
      <c r="S17" s="357">
        <v>602770375</v>
      </c>
      <c r="U17" s="730">
        <v>0.35</v>
      </c>
    </row>
    <row r="18" spans="1:32" ht="20.25" customHeight="1" x14ac:dyDescent="0.25">
      <c r="A18" s="587" t="s">
        <v>92</v>
      </c>
      <c r="C18" s="324">
        <v>0</v>
      </c>
      <c r="E18" s="324">
        <v>364645379</v>
      </c>
      <c r="G18" s="324">
        <v>0</v>
      </c>
      <c r="I18" s="291">
        <v>364645379</v>
      </c>
      <c r="K18" s="761">
        <v>1.28</v>
      </c>
      <c r="L18" s="1"/>
      <c r="M18" s="358">
        <v>0</v>
      </c>
      <c r="O18" s="359">
        <v>809890001</v>
      </c>
      <c r="Q18" s="360">
        <v>0</v>
      </c>
      <c r="S18" s="361">
        <v>809890001</v>
      </c>
      <c r="U18" s="731">
        <v>0.46</v>
      </c>
    </row>
    <row r="19" spans="1:32" ht="20.25" customHeight="1" x14ac:dyDescent="0.25">
      <c r="A19" s="588" t="s">
        <v>93</v>
      </c>
      <c r="C19" s="324">
        <v>0</v>
      </c>
      <c r="E19" s="324">
        <v>330778223</v>
      </c>
      <c r="G19" s="324">
        <v>0</v>
      </c>
      <c r="I19" s="291">
        <v>330778223</v>
      </c>
      <c r="K19" s="761">
        <v>1.1599999999999999</v>
      </c>
      <c r="L19" s="1"/>
      <c r="M19" s="362">
        <v>0</v>
      </c>
      <c r="O19" s="363">
        <v>1102881937</v>
      </c>
      <c r="Q19" s="364">
        <v>0</v>
      </c>
      <c r="S19" s="365">
        <v>1102881937</v>
      </c>
      <c r="U19" s="732">
        <v>0.63</v>
      </c>
    </row>
    <row r="20" spans="1:32" ht="20.25" customHeight="1" x14ac:dyDescent="0.25">
      <c r="A20" s="589" t="s">
        <v>94</v>
      </c>
      <c r="C20" s="324">
        <v>0</v>
      </c>
      <c r="E20" s="324">
        <v>-54124949</v>
      </c>
      <c r="G20" s="324">
        <v>0</v>
      </c>
      <c r="I20" s="291">
        <v>-54124949</v>
      </c>
      <c r="K20" s="761">
        <v>-0.19</v>
      </c>
      <c r="L20" s="1"/>
      <c r="M20" s="366">
        <v>0</v>
      </c>
      <c r="O20" s="367">
        <v>2123509624</v>
      </c>
      <c r="Q20" s="368">
        <v>0</v>
      </c>
      <c r="S20" s="369">
        <v>2123509624</v>
      </c>
      <c r="U20" s="733">
        <v>1.22</v>
      </c>
    </row>
    <row r="21" spans="1:32" ht="20.25" customHeight="1" x14ac:dyDescent="0.25">
      <c r="A21" s="590" t="s">
        <v>95</v>
      </c>
      <c r="C21" s="324">
        <v>0</v>
      </c>
      <c r="E21" s="324">
        <v>2047802983</v>
      </c>
      <c r="G21" s="324">
        <v>0</v>
      </c>
      <c r="I21" s="291">
        <v>2047802983</v>
      </c>
      <c r="K21" s="761">
        <v>7.16</v>
      </c>
      <c r="L21" s="1"/>
      <c r="M21" s="370">
        <v>0</v>
      </c>
      <c r="O21" s="371">
        <v>4033135958</v>
      </c>
      <c r="Q21" s="372">
        <v>0</v>
      </c>
      <c r="S21" s="373">
        <v>4033135958</v>
      </c>
      <c r="U21" s="734">
        <v>2.31</v>
      </c>
    </row>
    <row r="22" spans="1:32" ht="20.25" customHeight="1" x14ac:dyDescent="0.25">
      <c r="A22" s="591" t="s">
        <v>161</v>
      </c>
      <c r="C22" s="324">
        <v>0</v>
      </c>
      <c r="E22" s="324">
        <v>-276005465</v>
      </c>
      <c r="G22" s="324">
        <v>0</v>
      </c>
      <c r="I22" s="291">
        <v>-276005465</v>
      </c>
      <c r="K22" s="761">
        <v>-0.97</v>
      </c>
      <c r="L22" s="1"/>
      <c r="M22" s="374">
        <v>0</v>
      </c>
      <c r="O22" s="375">
        <v>-276005465</v>
      </c>
      <c r="Q22" s="376">
        <v>0</v>
      </c>
      <c r="S22" s="377">
        <v>-276005465</v>
      </c>
      <c r="U22" s="735">
        <v>-0.16</v>
      </c>
    </row>
    <row r="23" spans="1:32" ht="20.25" customHeight="1" x14ac:dyDescent="0.25">
      <c r="A23" s="592" t="s">
        <v>96</v>
      </c>
      <c r="C23" s="324">
        <v>0</v>
      </c>
      <c r="E23" s="324">
        <v>-196279451</v>
      </c>
      <c r="G23" s="324">
        <v>0</v>
      </c>
      <c r="I23" s="291">
        <v>-196279451</v>
      </c>
      <c r="K23" s="761">
        <v>-0.69</v>
      </c>
      <c r="L23" s="1"/>
      <c r="M23" s="378">
        <v>0</v>
      </c>
      <c r="O23" s="379">
        <v>-168157558</v>
      </c>
      <c r="Q23" s="380">
        <v>0</v>
      </c>
      <c r="S23" s="381">
        <v>-168157558</v>
      </c>
      <c r="U23" s="736">
        <v>-0.1</v>
      </c>
    </row>
    <row r="24" spans="1:32" ht="20.25" customHeight="1" x14ac:dyDescent="0.25">
      <c r="A24" s="593" t="s">
        <v>97</v>
      </c>
      <c r="C24" s="324">
        <v>0</v>
      </c>
      <c r="E24" s="324">
        <v>-622304492</v>
      </c>
      <c r="G24" s="324">
        <v>0</v>
      </c>
      <c r="I24" s="291">
        <v>-622304492</v>
      </c>
      <c r="K24" s="761">
        <v>-2.1800000000000002</v>
      </c>
      <c r="L24" s="1"/>
      <c r="M24" s="382">
        <v>0</v>
      </c>
      <c r="O24" s="383">
        <v>-213919454</v>
      </c>
      <c r="Q24" s="384">
        <v>0</v>
      </c>
      <c r="S24" s="385">
        <v>-213919454</v>
      </c>
      <c r="U24" s="737">
        <v>-0.12</v>
      </c>
    </row>
    <row r="25" spans="1:32" ht="20.25" customHeight="1" x14ac:dyDescent="0.25">
      <c r="A25" s="594" t="s">
        <v>98</v>
      </c>
      <c r="C25" s="324">
        <v>0</v>
      </c>
      <c r="E25" s="324">
        <v>-1284803845</v>
      </c>
      <c r="G25" s="324">
        <v>0</v>
      </c>
      <c r="I25" s="291">
        <v>-1284803845</v>
      </c>
      <c r="K25" s="761">
        <v>-4.49</v>
      </c>
      <c r="L25" s="1"/>
      <c r="M25" s="386">
        <v>0</v>
      </c>
      <c r="O25" s="387">
        <v>2590341134</v>
      </c>
      <c r="Q25" s="388">
        <v>0</v>
      </c>
      <c r="S25" s="389">
        <v>2590341134</v>
      </c>
      <c r="U25" s="738">
        <v>1.48</v>
      </c>
    </row>
    <row r="26" spans="1:32" ht="20.25" customHeight="1" x14ac:dyDescent="0.25">
      <c r="A26" s="595" t="s">
        <v>99</v>
      </c>
      <c r="C26" s="324">
        <v>0</v>
      </c>
      <c r="E26" s="324">
        <v>-33812994</v>
      </c>
      <c r="G26" s="324">
        <v>0</v>
      </c>
      <c r="I26" s="291">
        <v>-33812994</v>
      </c>
      <c r="K26" s="761">
        <v>-0.12</v>
      </c>
      <c r="L26" s="1"/>
      <c r="M26" s="390">
        <v>0</v>
      </c>
      <c r="O26" s="391">
        <v>2428442181</v>
      </c>
      <c r="Q26" s="392">
        <v>0</v>
      </c>
      <c r="S26" s="393">
        <v>2428442181</v>
      </c>
      <c r="U26" s="739">
        <v>1.39</v>
      </c>
    </row>
    <row r="27" spans="1:32" ht="20.25" customHeight="1" x14ac:dyDescent="0.25">
      <c r="A27" s="596" t="s">
        <v>100</v>
      </c>
      <c r="C27" s="324">
        <v>0</v>
      </c>
      <c r="E27" s="324">
        <v>-1029615061</v>
      </c>
      <c r="G27" s="324">
        <v>0</v>
      </c>
      <c r="I27" s="291">
        <v>-1029615061</v>
      </c>
      <c r="K27" s="761">
        <v>-3.6</v>
      </c>
      <c r="L27" s="1"/>
      <c r="M27" s="394">
        <v>0</v>
      </c>
      <c r="O27" s="395">
        <v>-1007588890</v>
      </c>
      <c r="Q27" s="396">
        <v>0</v>
      </c>
      <c r="S27" s="397">
        <v>-1007588890</v>
      </c>
      <c r="U27" s="740">
        <v>-0.57999999999999996</v>
      </c>
    </row>
    <row r="28" spans="1:32" ht="20.25" customHeight="1" x14ac:dyDescent="0.25">
      <c r="A28" s="597" t="s">
        <v>101</v>
      </c>
      <c r="C28" s="324">
        <v>0</v>
      </c>
      <c r="E28" s="324">
        <v>3382135900</v>
      </c>
      <c r="G28" s="324">
        <v>0</v>
      </c>
      <c r="I28" s="291">
        <v>3382135900</v>
      </c>
      <c r="K28" s="761">
        <v>11.83</v>
      </c>
      <c r="L28" s="1"/>
      <c r="M28" s="398">
        <v>0</v>
      </c>
      <c r="O28" s="399">
        <v>8062507470</v>
      </c>
      <c r="Q28" s="400">
        <v>0</v>
      </c>
      <c r="S28" s="401">
        <v>8062507470</v>
      </c>
      <c r="U28" s="741">
        <v>4.62</v>
      </c>
    </row>
    <row r="29" spans="1:32" s="713" customFormat="1" ht="20.25" customHeight="1" x14ac:dyDescent="0.25">
      <c r="A29" s="597" t="s">
        <v>157</v>
      </c>
      <c r="C29" s="324">
        <v>0</v>
      </c>
      <c r="E29" s="324">
        <v>-396956073</v>
      </c>
      <c r="G29" s="324">
        <v>0</v>
      </c>
      <c r="I29" s="291">
        <v>-396956073</v>
      </c>
      <c r="K29" s="761">
        <v>-1.39</v>
      </c>
      <c r="L29" s="712"/>
      <c r="M29" s="398">
        <v>0</v>
      </c>
      <c r="O29" s="399">
        <v>-396956073</v>
      </c>
      <c r="Q29" s="400">
        <v>0</v>
      </c>
      <c r="S29" s="401">
        <v>-396956073</v>
      </c>
      <c r="U29" s="741">
        <v>-0.23</v>
      </c>
    </row>
    <row r="30" spans="1:32" ht="20.25" customHeight="1" x14ac:dyDescent="0.25">
      <c r="A30" s="598" t="s">
        <v>102</v>
      </c>
      <c r="C30" s="324">
        <v>0</v>
      </c>
      <c r="E30" s="324">
        <v>590399252</v>
      </c>
      <c r="G30" s="324">
        <v>0</v>
      </c>
      <c r="I30" s="291">
        <v>590399252</v>
      </c>
      <c r="K30" s="761">
        <v>2.06</v>
      </c>
      <c r="L30" s="1"/>
      <c r="M30" s="402">
        <v>0</v>
      </c>
      <c r="O30" s="403">
        <v>1153649732</v>
      </c>
      <c r="Q30" s="404">
        <v>245607009</v>
      </c>
      <c r="S30" s="405">
        <v>1399256741</v>
      </c>
      <c r="U30" s="742">
        <v>0.8</v>
      </c>
      <c r="AF30" s="559"/>
    </row>
    <row r="31" spans="1:32" ht="20.25" customHeight="1" x14ac:dyDescent="0.25">
      <c r="A31" s="599" t="s">
        <v>103</v>
      </c>
      <c r="C31" s="324">
        <v>0</v>
      </c>
      <c r="E31" s="324">
        <v>-863466132</v>
      </c>
      <c r="G31" s="324">
        <v>0</v>
      </c>
      <c r="I31" s="291">
        <v>-863466132</v>
      </c>
      <c r="K31" s="761">
        <v>-3.02</v>
      </c>
      <c r="L31" s="1"/>
      <c r="M31" s="406">
        <v>0</v>
      </c>
      <c r="O31" s="407">
        <v>-195004528</v>
      </c>
      <c r="Q31" s="408">
        <v>0</v>
      </c>
      <c r="S31" s="409">
        <v>-195004528</v>
      </c>
      <c r="U31" s="743">
        <v>-0.11</v>
      </c>
    </row>
    <row r="32" spans="1:32" ht="20.25" customHeight="1" x14ac:dyDescent="0.25">
      <c r="A32" s="600" t="s">
        <v>104</v>
      </c>
      <c r="C32" s="324">
        <v>0</v>
      </c>
      <c r="E32" s="324">
        <v>-3163066167</v>
      </c>
      <c r="G32" s="324">
        <v>0</v>
      </c>
      <c r="I32" s="291">
        <v>-3163066167</v>
      </c>
      <c r="K32" s="761">
        <v>-11.06</v>
      </c>
      <c r="L32" s="1"/>
      <c r="M32" s="410">
        <v>0</v>
      </c>
      <c r="O32" s="411">
        <v>651820154</v>
      </c>
      <c r="Q32" s="412">
        <v>0</v>
      </c>
      <c r="S32" s="413">
        <v>651820154</v>
      </c>
      <c r="U32" s="744">
        <v>0.37</v>
      </c>
    </row>
    <row r="33" spans="1:21" ht="20.25" customHeight="1" x14ac:dyDescent="0.25">
      <c r="A33" s="601" t="s">
        <v>105</v>
      </c>
      <c r="C33" s="324">
        <v>0</v>
      </c>
      <c r="E33" s="324">
        <v>941608489</v>
      </c>
      <c r="G33" s="324">
        <v>0</v>
      </c>
      <c r="I33" s="291">
        <v>941608489</v>
      </c>
      <c r="K33" s="761">
        <v>3.29</v>
      </c>
      <c r="L33" s="1"/>
      <c r="M33" s="414">
        <v>0</v>
      </c>
      <c r="O33" s="415">
        <v>5064676727</v>
      </c>
      <c r="Q33" s="416">
        <v>47176188</v>
      </c>
      <c r="S33" s="417">
        <v>5111852915</v>
      </c>
      <c r="U33" s="745">
        <v>2.93</v>
      </c>
    </row>
    <row r="34" spans="1:21" ht="20.25" customHeight="1" x14ac:dyDescent="0.25">
      <c r="A34" s="602" t="s">
        <v>106</v>
      </c>
      <c r="C34" s="324">
        <v>0</v>
      </c>
      <c r="E34" s="324">
        <v>-1385711855</v>
      </c>
      <c r="G34" s="324">
        <v>0</v>
      </c>
      <c r="I34" s="291">
        <v>-1385711855</v>
      </c>
      <c r="K34" s="761">
        <v>-4.8499999999999996</v>
      </c>
      <c r="L34" s="1"/>
      <c r="M34" s="418">
        <v>0</v>
      </c>
      <c r="O34" s="419">
        <v>-232729425</v>
      </c>
      <c r="Q34" s="420">
        <v>0</v>
      </c>
      <c r="S34" s="421">
        <v>-232729425</v>
      </c>
      <c r="U34" s="746">
        <v>-0.13</v>
      </c>
    </row>
    <row r="35" spans="1:21" ht="20.25" customHeight="1" x14ac:dyDescent="0.25">
      <c r="A35" s="603" t="s">
        <v>107</v>
      </c>
      <c r="C35" s="324">
        <v>0</v>
      </c>
      <c r="E35" s="324">
        <v>706934414</v>
      </c>
      <c r="G35" s="324">
        <v>0</v>
      </c>
      <c r="I35" s="291">
        <v>706934414</v>
      </c>
      <c r="K35" s="761">
        <v>2.4700000000000002</v>
      </c>
      <c r="L35" s="1"/>
      <c r="M35" s="422">
        <v>0</v>
      </c>
      <c r="O35" s="423">
        <v>1221440734</v>
      </c>
      <c r="Q35" s="424">
        <v>0</v>
      </c>
      <c r="S35" s="425">
        <v>1221440734</v>
      </c>
      <c r="U35" s="747">
        <v>0.7</v>
      </c>
    </row>
    <row r="36" spans="1:21" ht="20.25" customHeight="1" x14ac:dyDescent="0.25">
      <c r="A36" s="604" t="s">
        <v>108</v>
      </c>
      <c r="C36" s="324">
        <v>0</v>
      </c>
      <c r="E36" s="324">
        <v>587216435</v>
      </c>
      <c r="G36" s="324">
        <v>0</v>
      </c>
      <c r="I36" s="291">
        <v>587216435</v>
      </c>
      <c r="K36" s="761">
        <v>2.0499999999999998</v>
      </c>
      <c r="L36" s="1"/>
      <c r="M36" s="426">
        <v>0</v>
      </c>
      <c r="O36" s="427">
        <v>2109185240</v>
      </c>
      <c r="Q36" s="428">
        <v>0</v>
      </c>
      <c r="S36" s="429">
        <v>2109185240</v>
      </c>
      <c r="U36" s="748">
        <v>1.21</v>
      </c>
    </row>
    <row r="37" spans="1:21" ht="20.25" customHeight="1" x14ac:dyDescent="0.25">
      <c r="A37" s="605" t="s">
        <v>109</v>
      </c>
      <c r="C37" s="324">
        <v>0</v>
      </c>
      <c r="E37" s="324">
        <v>-413369440</v>
      </c>
      <c r="G37" s="324">
        <v>0</v>
      </c>
      <c r="I37" s="291">
        <v>-413369440</v>
      </c>
      <c r="K37" s="761">
        <v>-1.45</v>
      </c>
      <c r="L37" s="1"/>
      <c r="M37" s="430">
        <v>0</v>
      </c>
      <c r="O37" s="431">
        <v>525552509</v>
      </c>
      <c r="Q37" s="432">
        <v>-5195804</v>
      </c>
      <c r="S37" s="433">
        <v>520356705</v>
      </c>
      <c r="U37" s="749">
        <v>0.3</v>
      </c>
    </row>
    <row r="38" spans="1:21" ht="20.25" customHeight="1" x14ac:dyDescent="0.25">
      <c r="A38" s="606" t="s">
        <v>110</v>
      </c>
      <c r="C38" s="324">
        <v>0</v>
      </c>
      <c r="E38" s="324">
        <v>-2484803918</v>
      </c>
      <c r="G38" s="324">
        <v>0</v>
      </c>
      <c r="I38" s="291">
        <v>-2484803918</v>
      </c>
      <c r="K38" s="761">
        <v>-8.69</v>
      </c>
      <c r="L38" s="1"/>
      <c r="M38" s="434">
        <v>1644000000</v>
      </c>
      <c r="O38" s="435">
        <v>-5570059</v>
      </c>
      <c r="Q38" s="436">
        <v>66291100</v>
      </c>
      <c r="S38" s="437">
        <v>1704721041</v>
      </c>
      <c r="U38" s="750">
        <v>0.98</v>
      </c>
    </row>
    <row r="39" spans="1:21" ht="20.25" customHeight="1" x14ac:dyDescent="0.25">
      <c r="A39" s="607" t="s">
        <v>111</v>
      </c>
      <c r="C39" s="324">
        <v>0</v>
      </c>
      <c r="E39" s="324">
        <v>-917643420</v>
      </c>
      <c r="G39" s="324">
        <v>0</v>
      </c>
      <c r="I39" s="291">
        <v>-917643420</v>
      </c>
      <c r="K39" s="761">
        <v>-3.21</v>
      </c>
      <c r="L39" s="1"/>
      <c r="M39" s="438">
        <v>0</v>
      </c>
      <c r="O39" s="439">
        <v>-371038168</v>
      </c>
      <c r="Q39" s="440">
        <v>0</v>
      </c>
      <c r="S39" s="441">
        <v>-371038168</v>
      </c>
      <c r="U39" s="751">
        <v>-0.21</v>
      </c>
    </row>
    <row r="40" spans="1:21" ht="20.25" customHeight="1" x14ac:dyDescent="0.25">
      <c r="A40" s="608" t="s">
        <v>112</v>
      </c>
      <c r="C40" s="324">
        <v>0</v>
      </c>
      <c r="E40" s="324">
        <v>1211472230</v>
      </c>
      <c r="G40" s="324">
        <v>0</v>
      </c>
      <c r="I40" s="291">
        <v>1211472230</v>
      </c>
      <c r="K40" s="761">
        <v>4.24</v>
      </c>
      <c r="L40" s="1"/>
      <c r="M40" s="442">
        <v>0</v>
      </c>
      <c r="O40" s="443">
        <v>2117140397</v>
      </c>
      <c r="Q40" s="444">
        <v>0</v>
      </c>
      <c r="S40" s="445">
        <v>2117140397</v>
      </c>
      <c r="U40" s="752">
        <v>1.21</v>
      </c>
    </row>
    <row r="41" spans="1:21" ht="20.25" customHeight="1" x14ac:dyDescent="0.25">
      <c r="A41" s="609" t="s">
        <v>113</v>
      </c>
      <c r="C41" s="324">
        <v>0</v>
      </c>
      <c r="E41" s="324">
        <v>4559305378</v>
      </c>
      <c r="G41" s="324">
        <v>0</v>
      </c>
      <c r="I41" s="291">
        <v>4559305378</v>
      </c>
      <c r="K41" s="761">
        <v>15.95</v>
      </c>
      <c r="L41" s="1"/>
      <c r="M41" s="446">
        <v>0</v>
      </c>
      <c r="O41" s="447">
        <v>4672916453</v>
      </c>
      <c r="Q41" s="448">
        <v>5216623</v>
      </c>
      <c r="S41" s="449">
        <v>4678133076</v>
      </c>
      <c r="U41" s="753">
        <v>2.68</v>
      </c>
    </row>
    <row r="42" spans="1:21" ht="20.25" customHeight="1" x14ac:dyDescent="0.25">
      <c r="A42" s="610" t="s">
        <v>114</v>
      </c>
      <c r="C42" s="324">
        <v>0</v>
      </c>
      <c r="E42" s="324">
        <v>2000996066</v>
      </c>
      <c r="G42" s="324">
        <v>0</v>
      </c>
      <c r="I42" s="291">
        <v>2000996066</v>
      </c>
      <c r="K42" s="761">
        <v>7</v>
      </c>
      <c r="L42" s="1"/>
      <c r="M42" s="450">
        <v>0</v>
      </c>
      <c r="O42" s="451">
        <v>5257613803</v>
      </c>
      <c r="Q42" s="452">
        <v>0</v>
      </c>
      <c r="S42" s="453">
        <v>5257613803</v>
      </c>
      <c r="U42" s="754">
        <v>3.01</v>
      </c>
    </row>
    <row r="43" spans="1:21" ht="20.25" customHeight="1" x14ac:dyDescent="0.25">
      <c r="A43" s="611" t="s">
        <v>158</v>
      </c>
      <c r="C43" s="324">
        <v>0</v>
      </c>
      <c r="E43" s="324">
        <v>124869132</v>
      </c>
      <c r="G43" s="324">
        <v>0</v>
      </c>
      <c r="I43" s="291">
        <v>124869132</v>
      </c>
      <c r="K43" s="761">
        <v>0.44</v>
      </c>
      <c r="L43" s="1"/>
      <c r="M43" s="454">
        <v>0</v>
      </c>
      <c r="O43" s="455">
        <v>124869132</v>
      </c>
      <c r="Q43" s="456">
        <v>0</v>
      </c>
      <c r="S43" s="457">
        <v>124869132</v>
      </c>
      <c r="U43" s="755">
        <v>7.0000000000000007E-2</v>
      </c>
    </row>
    <row r="44" spans="1:21" s="713" customFormat="1" ht="20.25" customHeight="1" x14ac:dyDescent="0.25">
      <c r="A44" s="611" t="s">
        <v>115</v>
      </c>
      <c r="C44" s="324">
        <v>0</v>
      </c>
      <c r="E44" s="324">
        <v>2143353355</v>
      </c>
      <c r="G44" s="324">
        <v>0</v>
      </c>
      <c r="I44" s="291">
        <v>2143353355</v>
      </c>
      <c r="K44" s="761">
        <v>7.5</v>
      </c>
      <c r="L44" s="712"/>
      <c r="M44" s="454">
        <v>0</v>
      </c>
      <c r="O44" s="455">
        <v>4692525614</v>
      </c>
      <c r="Q44" s="456">
        <v>0</v>
      </c>
      <c r="S44" s="457">
        <v>4692525614</v>
      </c>
      <c r="U44" s="755">
        <v>2.69</v>
      </c>
    </row>
    <row r="45" spans="1:21" s="713" customFormat="1" ht="20.25" customHeight="1" x14ac:dyDescent="0.25">
      <c r="A45" s="611" t="s">
        <v>116</v>
      </c>
      <c r="C45" s="324">
        <v>0</v>
      </c>
      <c r="E45" s="324">
        <v>-95964693</v>
      </c>
      <c r="G45" s="324">
        <v>0</v>
      </c>
      <c r="I45" s="291">
        <v>-95964693</v>
      </c>
      <c r="K45" s="761">
        <v>-0.34</v>
      </c>
      <c r="L45" s="712"/>
      <c r="M45" s="454">
        <v>0</v>
      </c>
      <c r="O45" s="455">
        <v>-202955376</v>
      </c>
      <c r="Q45" s="456">
        <v>0</v>
      </c>
      <c r="S45" s="457">
        <v>-202955376</v>
      </c>
      <c r="U45" s="755">
        <v>-0.12</v>
      </c>
    </row>
    <row r="46" spans="1:21" s="713" customFormat="1" ht="20.25" customHeight="1" x14ac:dyDescent="0.25">
      <c r="A46" s="611" t="s">
        <v>117</v>
      </c>
      <c r="C46" s="324">
        <v>0</v>
      </c>
      <c r="E46" s="324">
        <v>229056895</v>
      </c>
      <c r="G46" s="324">
        <v>0</v>
      </c>
      <c r="I46" s="291">
        <v>229056895</v>
      </c>
      <c r="K46" s="761">
        <v>0.8</v>
      </c>
      <c r="L46" s="712"/>
      <c r="M46" s="454">
        <v>0</v>
      </c>
      <c r="O46" s="455">
        <v>2764833491</v>
      </c>
      <c r="Q46" s="456">
        <v>0</v>
      </c>
      <c r="S46" s="457">
        <v>2764833491</v>
      </c>
      <c r="U46" s="755">
        <v>1.58</v>
      </c>
    </row>
    <row r="47" spans="1:21" s="713" customFormat="1" ht="20.25" customHeight="1" x14ac:dyDescent="0.25">
      <c r="A47" s="611" t="s">
        <v>118</v>
      </c>
      <c r="C47" s="324">
        <v>180201871</v>
      </c>
      <c r="E47" s="324">
        <v>659874790</v>
      </c>
      <c r="G47" s="324">
        <v>0</v>
      </c>
      <c r="I47" s="291">
        <v>840076661</v>
      </c>
      <c r="K47" s="761">
        <v>2.94</v>
      </c>
      <c r="L47" s="712"/>
      <c r="M47" s="454">
        <v>1835469361</v>
      </c>
      <c r="O47" s="455">
        <v>-359926037</v>
      </c>
      <c r="Q47" s="456">
        <v>0</v>
      </c>
      <c r="S47" s="457">
        <v>1475543324</v>
      </c>
      <c r="U47" s="755">
        <v>0.84</v>
      </c>
    </row>
    <row r="48" spans="1:21" ht="20.25" customHeight="1" x14ac:dyDescent="0.25">
      <c r="A48" s="612" t="s">
        <v>119</v>
      </c>
      <c r="C48" s="324">
        <v>0</v>
      </c>
      <c r="E48" s="324">
        <v>-196097919</v>
      </c>
      <c r="G48" s="324">
        <v>0</v>
      </c>
      <c r="I48" s="291">
        <v>-196097919</v>
      </c>
      <c r="K48" s="761">
        <v>-0.69</v>
      </c>
      <c r="L48" s="1"/>
      <c r="M48" s="458">
        <v>0</v>
      </c>
      <c r="O48" s="459">
        <v>-342192899</v>
      </c>
      <c r="Q48" s="460">
        <v>0</v>
      </c>
      <c r="S48" s="461">
        <v>-342192899</v>
      </c>
      <c r="U48" s="756">
        <v>-0.2</v>
      </c>
    </row>
    <row r="49" spans="1:21" ht="20.25" customHeight="1" x14ac:dyDescent="0.25">
      <c r="A49" s="613" t="s">
        <v>120</v>
      </c>
      <c r="C49" s="324">
        <v>0</v>
      </c>
      <c r="E49" s="324">
        <v>14700206437</v>
      </c>
      <c r="G49" s="324">
        <v>716058952</v>
      </c>
      <c r="I49" s="291">
        <v>15416265389</v>
      </c>
      <c r="K49" s="761">
        <v>53.92</v>
      </c>
      <c r="L49" s="1"/>
      <c r="M49" s="462">
        <v>0</v>
      </c>
      <c r="O49" s="463">
        <v>18350442910</v>
      </c>
      <c r="Q49" s="464">
        <v>848580380</v>
      </c>
      <c r="S49" s="465">
        <v>19199023290</v>
      </c>
      <c r="U49" s="757">
        <v>10.99</v>
      </c>
    </row>
    <row r="50" spans="1:21" ht="20.25" customHeight="1" x14ac:dyDescent="0.25">
      <c r="A50" s="614" t="s">
        <v>159</v>
      </c>
      <c r="C50" s="324">
        <v>0</v>
      </c>
      <c r="E50" s="324">
        <v>184485039</v>
      </c>
      <c r="G50" s="324">
        <v>69133845</v>
      </c>
      <c r="I50" s="291">
        <v>253618884</v>
      </c>
      <c r="K50" s="761">
        <v>0.89</v>
      </c>
      <c r="L50" s="1"/>
      <c r="M50" s="466">
        <v>0</v>
      </c>
      <c r="O50" s="467">
        <v>184485039</v>
      </c>
      <c r="Q50" s="468">
        <v>69133845</v>
      </c>
      <c r="S50" s="469">
        <v>253618884</v>
      </c>
      <c r="U50" s="758">
        <v>0.15</v>
      </c>
    </row>
    <row r="51" spans="1:21" ht="20.25" customHeight="1" x14ac:dyDescent="0.25">
      <c r="A51" s="615" t="s">
        <v>160</v>
      </c>
      <c r="C51" s="324">
        <v>0</v>
      </c>
      <c r="E51" s="324">
        <v>4793654</v>
      </c>
      <c r="G51" s="324">
        <v>0</v>
      </c>
      <c r="I51" s="291">
        <v>4793654</v>
      </c>
      <c r="K51" s="761">
        <v>0.02</v>
      </c>
      <c r="L51" s="1"/>
      <c r="M51" s="470">
        <v>0</v>
      </c>
      <c r="O51" s="471">
        <v>4793654</v>
      </c>
      <c r="Q51" s="472">
        <v>0</v>
      </c>
      <c r="S51" s="473">
        <v>4793654</v>
      </c>
      <c r="U51" s="759">
        <v>0</v>
      </c>
    </row>
    <row r="52" spans="1:21" ht="20.25" customHeight="1" x14ac:dyDescent="0.25">
      <c r="A52" s="616" t="s">
        <v>125</v>
      </c>
      <c r="C52" s="324">
        <v>0</v>
      </c>
      <c r="E52" s="324">
        <v>760376646</v>
      </c>
      <c r="G52" s="324">
        <v>0</v>
      </c>
      <c r="I52" s="291">
        <v>760376646</v>
      </c>
      <c r="K52" s="761">
        <v>2.66</v>
      </c>
      <c r="L52" s="1"/>
      <c r="M52" s="474">
        <v>0</v>
      </c>
      <c r="O52" s="475">
        <v>959563995</v>
      </c>
      <c r="Q52" s="476">
        <v>-228372539</v>
      </c>
      <c r="S52" s="477">
        <v>731191456</v>
      </c>
      <c r="U52" s="760">
        <v>0.42</v>
      </c>
    </row>
    <row r="53" spans="1:21" ht="19.5" thickBot="1" x14ac:dyDescent="0.3">
      <c r="A53" s="486" t="s">
        <v>14</v>
      </c>
      <c r="C53" s="487">
        <f>SUM(C9:$C$52)</f>
        <v>335508951</v>
      </c>
      <c r="E53" s="488">
        <f>SUM(E9:E52)</f>
        <v>22733471346</v>
      </c>
      <c r="G53" s="489">
        <f>SUM(G9:$G$52)</f>
        <v>1966424089</v>
      </c>
      <c r="I53" s="490">
        <f>SUM(I9:$I$52)</f>
        <v>25035404386</v>
      </c>
      <c r="K53" s="681">
        <f>SUM(K9:$K$52)</f>
        <v>87.55</v>
      </c>
      <c r="M53" s="492">
        <f>SUM(M9:$M$52)</f>
        <v>5493369361</v>
      </c>
      <c r="O53" s="493">
        <f>SUM(O9:$O$52)</f>
        <v>86191279714</v>
      </c>
      <c r="Q53" s="494">
        <f>SUM(Q9:$Q$52)</f>
        <v>2239737091</v>
      </c>
      <c r="S53" s="495">
        <v>68888981780</v>
      </c>
      <c r="U53" s="496">
        <f>SUM(U9:U52)</f>
        <v>53.760000000000005</v>
      </c>
    </row>
    <row r="54" spans="1:21" ht="18.75" x14ac:dyDescent="0.25">
      <c r="C54" s="497"/>
      <c r="E54" s="498"/>
      <c r="G54" s="499"/>
      <c r="I54" s="500"/>
      <c r="K54" s="501"/>
      <c r="M54" s="502"/>
      <c r="O54" s="503"/>
      <c r="Q54" s="504"/>
      <c r="S54" s="505"/>
      <c r="U54" s="506"/>
    </row>
    <row r="56" spans="1:21" x14ac:dyDescent="0.25">
      <c r="E56" s="559"/>
      <c r="G56" s="559"/>
    </row>
    <row r="58" spans="1:21" x14ac:dyDescent="0.25">
      <c r="E58" s="559"/>
      <c r="G58" s="559"/>
    </row>
    <row r="59" spans="1:21" x14ac:dyDescent="0.25">
      <c r="E59" s="559"/>
    </row>
    <row r="60" spans="1:21" x14ac:dyDescent="0.25">
      <c r="E60" s="715"/>
    </row>
    <row r="61" spans="1:21" x14ac:dyDescent="0.25">
      <c r="E61" s="715"/>
    </row>
    <row r="62" spans="1:21" x14ac:dyDescent="0.25">
      <c r="E62" s="715"/>
    </row>
    <row r="63" spans="1:21" x14ac:dyDescent="0.25">
      <c r="E63" s="715"/>
    </row>
  </sheetData>
  <mergeCells count="6">
    <mergeCell ref="A1:U1"/>
    <mergeCell ref="A2:U2"/>
    <mergeCell ref="A3:U3"/>
    <mergeCell ref="A5:U5"/>
    <mergeCell ref="C7:K7"/>
    <mergeCell ref="M7:U7"/>
  </mergeCells>
  <printOptions horizontalCentered="1"/>
  <pageMargins left="0.2" right="0.2" top="0.25" bottom="0.25" header="0.3" footer="0.3"/>
  <pageSetup paperSize="9" scale="4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rightToLeft="1" view="pageBreakPreview" zoomScale="60" zoomScaleNormal="100" workbookViewId="0">
      <selection activeCell="A4" sqref="A4"/>
    </sheetView>
  </sheetViews>
  <sheetFormatPr defaultRowHeight="15" x14ac:dyDescent="0.25"/>
  <cols>
    <col min="1" max="1" width="42.5703125" bestFit="1" customWidth="1"/>
    <col min="2" max="2" width="1.42578125" customWidth="1"/>
    <col min="3" max="3" width="12" customWidth="1"/>
    <col min="4" max="4" width="1.42578125" customWidth="1"/>
    <col min="5" max="5" width="17.28515625" bestFit="1" customWidth="1"/>
    <col min="6" max="6" width="1.42578125" customWidth="1"/>
    <col min="7" max="7" width="17" customWidth="1"/>
    <col min="8" max="8" width="1.42578125" customWidth="1"/>
    <col min="9" max="9" width="18.7109375" bestFit="1" customWidth="1"/>
    <col min="10" max="10" width="1.42578125" customWidth="1"/>
    <col min="11" max="11" width="11.5703125" bestFit="1" customWidth="1"/>
    <col min="12" max="12" width="1.42578125" customWidth="1"/>
    <col min="13" max="13" width="12.28515625" customWidth="1"/>
    <col min="14" max="14" width="1.42578125" customWidth="1"/>
    <col min="15" max="15" width="18.7109375" bestFit="1" customWidth="1"/>
    <col min="16" max="16" width="1.42578125" customWidth="1"/>
    <col min="17" max="17" width="17.7109375" bestFit="1" customWidth="1"/>
    <col min="18" max="18" width="1.42578125" customWidth="1"/>
    <col min="19" max="19" width="19" bestFit="1" customWidth="1"/>
    <col min="20" max="20" width="1.42578125" customWidth="1"/>
    <col min="21" max="21" width="11.5703125" bestFit="1" customWidth="1"/>
  </cols>
  <sheetData>
    <row r="1" spans="1:21" ht="20.100000000000001" customHeight="1" x14ac:dyDescent="0.25">
      <c r="A1" s="833" t="str">
        <f>'5'!A1:U1</f>
        <v>صندوق سرمایه‌گذاری سهامی پرتوآمال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</row>
    <row r="2" spans="1:21" ht="20.100000000000001" customHeight="1" x14ac:dyDescent="0.25">
      <c r="A2" s="834" t="str">
        <f>'5'!A2:U2</f>
        <v>‫صورت وضعیت پورتفوی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777"/>
      <c r="P2" s="777"/>
      <c r="Q2" s="777"/>
      <c r="R2" s="777"/>
      <c r="S2" s="777"/>
      <c r="T2" s="777"/>
      <c r="U2" s="777"/>
    </row>
    <row r="3" spans="1:21" ht="20.100000000000001" customHeight="1" x14ac:dyDescent="0.25">
      <c r="A3" s="776" t="s">
        <v>156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</row>
    <row r="5" spans="1:21" x14ac:dyDescent="0.25">
      <c r="A5" s="838" t="s">
        <v>74</v>
      </c>
      <c r="B5" s="839"/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839"/>
      <c r="O5" s="839"/>
      <c r="P5" s="839"/>
      <c r="Q5" s="839"/>
      <c r="R5" s="839"/>
      <c r="S5" s="839"/>
      <c r="T5" s="839"/>
      <c r="U5" s="839"/>
    </row>
    <row r="7" spans="1:21" ht="21" x14ac:dyDescent="0.25">
      <c r="C7" s="840" t="str">
        <f>'5'!C7:K7</f>
        <v>طی آبان ماه</v>
      </c>
      <c r="D7" s="782"/>
      <c r="E7" s="782"/>
      <c r="F7" s="782"/>
      <c r="G7" s="782"/>
      <c r="H7" s="782"/>
      <c r="I7" s="782"/>
      <c r="J7" s="782"/>
      <c r="K7" s="782"/>
      <c r="M7" s="841" t="str">
        <f>'5'!M7:U7</f>
        <v>از ابتدای سال مالی تا پایان آبان ماه</v>
      </c>
      <c r="N7" s="782"/>
      <c r="O7" s="782"/>
      <c r="P7" s="782"/>
      <c r="Q7" s="782"/>
      <c r="R7" s="782"/>
      <c r="S7" s="782"/>
      <c r="T7" s="782"/>
      <c r="U7" s="782"/>
    </row>
    <row r="8" spans="1:21" ht="42" x14ac:dyDescent="0.25">
      <c r="A8" s="277" t="s">
        <v>58</v>
      </c>
      <c r="C8" s="283" t="s">
        <v>75</v>
      </c>
      <c r="E8" s="279" t="s">
        <v>59</v>
      </c>
      <c r="G8" s="280" t="s">
        <v>60</v>
      </c>
      <c r="I8" s="281" t="s">
        <v>61</v>
      </c>
      <c r="K8" s="282" t="s">
        <v>62</v>
      </c>
      <c r="M8" s="283" t="str">
        <f>C8</f>
        <v>‫درآمد سود صندوق</v>
      </c>
      <c r="O8" s="284" t="s">
        <v>59</v>
      </c>
      <c r="Q8" s="285" t="s">
        <v>60</v>
      </c>
      <c r="S8" s="286" t="s">
        <v>61</v>
      </c>
      <c r="U8" s="287" t="s">
        <v>62</v>
      </c>
    </row>
    <row r="9" spans="1:21" s="664" customFormat="1" ht="21" x14ac:dyDescent="0.25">
      <c r="A9" s="583" t="s">
        <v>143</v>
      </c>
      <c r="C9" s="682"/>
      <c r="E9" s="683">
        <v>0</v>
      </c>
      <c r="G9" s="684">
        <v>0</v>
      </c>
      <c r="I9" s="685">
        <v>0</v>
      </c>
      <c r="K9" s="686"/>
      <c r="M9" s="682"/>
      <c r="O9" s="687"/>
      <c r="Q9" s="688">
        <v>-41305577</v>
      </c>
      <c r="S9" s="689">
        <v>-41305577</v>
      </c>
      <c r="U9" s="691">
        <v>-0.02</v>
      </c>
    </row>
    <row r="10" spans="1:21" s="664" customFormat="1" ht="21" x14ac:dyDescent="0.25">
      <c r="A10" s="583" t="s">
        <v>144</v>
      </c>
      <c r="C10" s="682"/>
      <c r="E10" s="683">
        <v>0</v>
      </c>
      <c r="G10" s="684">
        <v>0</v>
      </c>
      <c r="I10" s="685">
        <v>0</v>
      </c>
      <c r="K10" s="686"/>
      <c r="M10" s="682"/>
      <c r="O10" s="687"/>
      <c r="Q10" s="688">
        <v>535819897</v>
      </c>
      <c r="S10" s="689">
        <v>535819897</v>
      </c>
      <c r="U10" s="691">
        <v>0.31</v>
      </c>
    </row>
    <row r="11" spans="1:21" s="664" customFormat="1" ht="21" x14ac:dyDescent="0.25">
      <c r="A11" s="583" t="s">
        <v>121</v>
      </c>
      <c r="C11" s="682"/>
      <c r="E11" s="683">
        <v>0</v>
      </c>
      <c r="G11" s="684">
        <v>0</v>
      </c>
      <c r="I11" s="685">
        <v>0</v>
      </c>
      <c r="K11" s="690">
        <v>0</v>
      </c>
      <c r="M11" s="682"/>
      <c r="O11" s="687"/>
      <c r="Q11" s="688">
        <v>963093483</v>
      </c>
      <c r="S11" s="689">
        <v>963093483</v>
      </c>
      <c r="U11" s="691">
        <v>0.55000000000000004</v>
      </c>
    </row>
    <row r="12" spans="1:21" ht="20.25" customHeight="1" x14ac:dyDescent="0.25">
      <c r="A12" s="583" t="s">
        <v>145</v>
      </c>
      <c r="C12" s="331"/>
      <c r="E12" s="332">
        <v>0</v>
      </c>
      <c r="G12" s="333">
        <v>0</v>
      </c>
      <c r="I12" s="334">
        <v>0</v>
      </c>
      <c r="K12" s="335"/>
      <c r="M12" s="336"/>
      <c r="O12" s="337"/>
      <c r="Q12" s="338">
        <v>192436835</v>
      </c>
      <c r="S12" s="339">
        <v>192436835</v>
      </c>
      <c r="U12" s="762">
        <v>0.11</v>
      </c>
    </row>
    <row r="13" spans="1:21" ht="20.25" customHeight="1" x14ac:dyDescent="0.25">
      <c r="A13" s="617" t="s">
        <v>146</v>
      </c>
      <c r="C13" s="331"/>
      <c r="E13" s="331">
        <v>0</v>
      </c>
      <c r="G13" s="331">
        <v>0</v>
      </c>
      <c r="I13" s="331">
        <v>0</v>
      </c>
      <c r="K13" s="335">
        <v>0</v>
      </c>
      <c r="L13" s="1"/>
      <c r="M13" s="478"/>
      <c r="O13" s="479"/>
      <c r="Q13" s="480">
        <v>29117566</v>
      </c>
      <c r="S13" s="481">
        <v>29117566</v>
      </c>
      <c r="U13" s="692">
        <v>0.02</v>
      </c>
    </row>
    <row r="14" spans="1:21" ht="20.25" customHeight="1" x14ac:dyDescent="0.25">
      <c r="A14" s="618" t="s">
        <v>122</v>
      </c>
      <c r="C14" s="331"/>
      <c r="E14" s="331">
        <v>0</v>
      </c>
      <c r="G14" s="331">
        <v>0</v>
      </c>
      <c r="I14" s="331">
        <v>0</v>
      </c>
      <c r="K14" s="335"/>
      <c r="L14" s="1"/>
      <c r="M14" s="482"/>
      <c r="O14" s="483"/>
      <c r="Q14" s="484">
        <v>3154429682</v>
      </c>
      <c r="S14" s="485">
        <v>3154429682</v>
      </c>
      <c r="U14" s="693">
        <v>1.81</v>
      </c>
    </row>
    <row r="15" spans="1:21" ht="19.5" thickBot="1" x14ac:dyDescent="0.3">
      <c r="A15" s="486" t="s">
        <v>14</v>
      </c>
      <c r="C15" s="487">
        <f>SUM(C12:$C$14)</f>
        <v>0</v>
      </c>
      <c r="E15" s="488">
        <f>SUM(E12:$E$14)</f>
        <v>0</v>
      </c>
      <c r="G15" s="489">
        <f>SUM(G12:$G$14)</f>
        <v>0</v>
      </c>
      <c r="I15" s="490">
        <f>SUM(I12:$I$14)</f>
        <v>0</v>
      </c>
      <c r="K15" s="491">
        <f>SUM(K12:$K$14)</f>
        <v>0</v>
      </c>
      <c r="M15" s="492">
        <f>SUM(M12:$M$14)</f>
        <v>0</v>
      </c>
      <c r="O15" s="493">
        <f>SUM(O12:$O$14)</f>
        <v>0</v>
      </c>
      <c r="Q15" s="494">
        <f>SUM(Q9:$Q$14)</f>
        <v>4833591886</v>
      </c>
      <c r="S15" s="495">
        <f>SUM(S9:$S$14)</f>
        <v>4833591886</v>
      </c>
      <c r="U15" s="694">
        <f>SUM(U9:$U$14)</f>
        <v>2.7800000000000002</v>
      </c>
    </row>
    <row r="16" spans="1:21" ht="19.5" thickTop="1" x14ac:dyDescent="0.25">
      <c r="C16" s="497"/>
      <c r="E16" s="498"/>
      <c r="G16" s="499"/>
      <c r="I16" s="500"/>
      <c r="K16" s="501"/>
      <c r="M16" s="502"/>
      <c r="O16" s="503"/>
      <c r="Q16" s="504"/>
      <c r="S16" s="505"/>
      <c r="U16" s="506"/>
    </row>
    <row r="18" spans="15:17" x14ac:dyDescent="0.25">
      <c r="O18" s="562"/>
      <c r="Q18" s="562"/>
    </row>
  </sheetData>
  <mergeCells count="6">
    <mergeCell ref="A1:U1"/>
    <mergeCell ref="A2:U2"/>
    <mergeCell ref="A3:U3"/>
    <mergeCell ref="A5:U5"/>
    <mergeCell ref="C7:K7"/>
    <mergeCell ref="M7:U7"/>
  </mergeCells>
  <printOptions horizontalCentered="1"/>
  <pageMargins left="0.2" right="0.2" top="0.25" bottom="0.25" header="0.3" footer="0.3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rightToLeft="1" view="pageBreakPreview" zoomScale="70" zoomScaleNormal="100" zoomScaleSheetLayoutView="70" workbookViewId="0">
      <selection activeCell="A9" sqref="A9:T43"/>
    </sheetView>
  </sheetViews>
  <sheetFormatPr defaultRowHeight="15" x14ac:dyDescent="0.25"/>
  <cols>
    <col min="1" max="1" width="48.7109375" bestFit="1" customWidth="1"/>
    <col min="2" max="2" width="1.42578125" customWidth="1"/>
    <col min="3" max="3" width="18.28515625" bestFit="1" customWidth="1"/>
    <col min="4" max="4" width="1.42578125" customWidth="1"/>
    <col min="5" max="5" width="18.28515625" bestFit="1" customWidth="1"/>
    <col min="6" max="6" width="1.42578125" customWidth="1"/>
    <col min="7" max="7" width="17" customWidth="1"/>
    <col min="8" max="8" width="1.42578125" customWidth="1"/>
    <col min="9" max="9" width="18" bestFit="1" customWidth="1"/>
    <col min="10" max="10" width="1.42578125" customWidth="1"/>
    <col min="11" max="11" width="18.28515625" bestFit="1" customWidth="1"/>
    <col min="12" max="12" width="1.42578125" customWidth="1"/>
    <col min="13" max="13" width="18" bestFit="1" customWidth="1"/>
    <col min="14" max="14" width="1.42578125" customWidth="1"/>
    <col min="15" max="15" width="17.5703125" bestFit="1" customWidth="1"/>
    <col min="16" max="16" width="1.42578125" customWidth="1"/>
    <col min="17" max="17" width="19.85546875" bestFit="1" customWidth="1"/>
  </cols>
  <sheetData>
    <row r="1" spans="1:17" ht="20.100000000000001" customHeight="1" x14ac:dyDescent="0.25">
      <c r="A1" s="842" t="str">
        <f>'6'!A1:U1</f>
        <v>صندوق سرمایه‌گذاری سهامی پرتوآمال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</row>
    <row r="2" spans="1:17" ht="20.100000000000001" customHeight="1" x14ac:dyDescent="0.25">
      <c r="A2" s="843" t="str">
        <f>'6'!A2:U2</f>
        <v>‫صورت وضعیت پورتفوی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777"/>
      <c r="P2" s="777"/>
      <c r="Q2" s="777"/>
    </row>
    <row r="3" spans="1:17" ht="20.100000000000001" customHeight="1" x14ac:dyDescent="0.25">
      <c r="A3" s="776" t="s">
        <v>156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</row>
    <row r="5" spans="1:17" ht="21" x14ac:dyDescent="0.25">
      <c r="A5" s="844" t="s">
        <v>76</v>
      </c>
      <c r="B5" s="839"/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839"/>
      <c r="O5" s="839"/>
      <c r="P5" s="839"/>
      <c r="Q5" s="839"/>
    </row>
    <row r="7" spans="1:17" ht="21" x14ac:dyDescent="0.25">
      <c r="C7" s="845" t="str">
        <f>'6'!C7:K7</f>
        <v>طی آبان ماه</v>
      </c>
      <c r="D7" s="845"/>
      <c r="E7" s="845"/>
      <c r="F7" s="845"/>
      <c r="G7" s="845"/>
      <c r="H7" s="845"/>
      <c r="I7" s="845"/>
      <c r="J7" s="563"/>
      <c r="K7" s="781" t="s">
        <v>164</v>
      </c>
      <c r="L7" s="845"/>
      <c r="M7" s="845"/>
      <c r="N7" s="845"/>
      <c r="O7" s="845"/>
      <c r="P7" s="845"/>
      <c r="Q7" s="845"/>
    </row>
    <row r="8" spans="1:17" ht="21" x14ac:dyDescent="0.25">
      <c r="C8" s="507" t="s">
        <v>63</v>
      </c>
      <c r="E8" s="508" t="s">
        <v>59</v>
      </c>
      <c r="G8" s="509" t="s">
        <v>60</v>
      </c>
      <c r="I8" s="510" t="s">
        <v>14</v>
      </c>
      <c r="J8" s="564"/>
      <c r="K8" s="511" t="s">
        <v>63</v>
      </c>
      <c r="M8" s="512" t="s">
        <v>59</v>
      </c>
      <c r="O8" s="513" t="s">
        <v>60</v>
      </c>
      <c r="Q8" s="514" t="s">
        <v>14</v>
      </c>
    </row>
    <row r="9" spans="1:17" ht="22.5" customHeight="1" x14ac:dyDescent="0.25">
      <c r="A9" s="619" t="s">
        <v>123</v>
      </c>
      <c r="C9" s="515">
        <v>0</v>
      </c>
      <c r="E9" s="516">
        <v>286139867</v>
      </c>
      <c r="G9" s="517">
        <v>349806526</v>
      </c>
      <c r="I9" s="518">
        <v>635946393</v>
      </c>
      <c r="K9" s="519">
        <v>0</v>
      </c>
      <c r="M9" s="520">
        <v>2163911394</v>
      </c>
      <c r="O9" s="521">
        <v>670390052</v>
      </c>
      <c r="Q9" s="522">
        <v>2834301446</v>
      </c>
    </row>
    <row r="10" spans="1:17" ht="22.5" customHeight="1" x14ac:dyDescent="0.25">
      <c r="A10" s="620" t="s">
        <v>124</v>
      </c>
      <c r="C10" s="523">
        <v>0</v>
      </c>
      <c r="E10" s="524">
        <v>-271904468</v>
      </c>
      <c r="G10" s="525">
        <v>611370291</v>
      </c>
      <c r="I10" s="526">
        <v>339465823</v>
      </c>
      <c r="K10" s="527">
        <v>0</v>
      </c>
      <c r="M10" s="528">
        <v>369602530</v>
      </c>
      <c r="O10" s="529">
        <v>610577500</v>
      </c>
      <c r="Q10" s="530">
        <v>980180030</v>
      </c>
    </row>
    <row r="11" spans="1:17" ht="19.5" thickBot="1" x14ac:dyDescent="0.3">
      <c r="A11" s="531" t="s">
        <v>14</v>
      </c>
      <c r="C11" s="532">
        <f>SUM(C9:$C$10)</f>
        <v>0</v>
      </c>
      <c r="E11" s="533">
        <f>SUM(E9:E10)</f>
        <v>14235399</v>
      </c>
      <c r="G11" s="534">
        <f>SUM(G9:G10)</f>
        <v>961176817</v>
      </c>
      <c r="I11" s="535">
        <f>SUM(I9:I10)</f>
        <v>975412216</v>
      </c>
      <c r="K11" s="536">
        <f>SUM(K9:K10)</f>
        <v>0</v>
      </c>
      <c r="M11" s="537">
        <f>SUM(M9:M10)</f>
        <v>2533513924</v>
      </c>
      <c r="O11" s="538">
        <f>SUM(O9:O10)</f>
        <v>1280967552</v>
      </c>
      <c r="Q11" s="539">
        <f>SUM(Q9:Q10)</f>
        <v>3814481476</v>
      </c>
    </row>
    <row r="12" spans="1:17" ht="18.75" x14ac:dyDescent="0.25">
      <c r="C12" s="540"/>
      <c r="E12" s="541"/>
      <c r="G12" s="542"/>
      <c r="I12" s="543"/>
      <c r="K12" s="544"/>
      <c r="M12" s="545"/>
      <c r="O12" s="546"/>
      <c r="Q12" s="547"/>
    </row>
    <row r="15" spans="1:17" x14ac:dyDescent="0.25">
      <c r="C15" s="559"/>
    </row>
    <row r="16" spans="1:17" x14ac:dyDescent="0.25">
      <c r="C16" s="562"/>
    </row>
  </sheetData>
  <mergeCells count="6">
    <mergeCell ref="A1:Q1"/>
    <mergeCell ref="A2:Q2"/>
    <mergeCell ref="A3:Q3"/>
    <mergeCell ref="A5:Q5"/>
    <mergeCell ref="C7:I7"/>
    <mergeCell ref="K7:Q7"/>
  </mergeCells>
  <printOptions horizontalCentered="1"/>
  <pageMargins left="0.2" right="0.2" top="0.25" bottom="0.25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rightToLeft="1" view="pageBreakPreview" zoomScaleNormal="100" zoomScaleSheetLayoutView="100" workbookViewId="0">
      <selection activeCell="G8" sqref="G8"/>
    </sheetView>
  </sheetViews>
  <sheetFormatPr defaultRowHeight="15" x14ac:dyDescent="0.25"/>
  <cols>
    <col min="1" max="1" width="31.85546875" style="621" bestFit="1" customWidth="1"/>
    <col min="2" max="2" width="1.42578125" style="621" customWidth="1"/>
    <col min="3" max="3" width="18.28515625" style="621" bestFit="1" customWidth="1"/>
    <col min="4" max="4" width="1.42578125" style="621" customWidth="1"/>
    <col min="5" max="5" width="14.140625" style="621" customWidth="1"/>
    <col min="6" max="6" width="1.42578125" style="621" customWidth="1"/>
    <col min="7" max="7" width="18" style="621" bestFit="1" customWidth="1"/>
    <col min="8" max="8" width="1.42578125" style="621" customWidth="1"/>
    <col min="9" max="9" width="14.140625" style="621" customWidth="1"/>
    <col min="10" max="16384" width="9.140625" style="621"/>
  </cols>
  <sheetData>
    <row r="1" spans="1:9" ht="18.75" customHeight="1" x14ac:dyDescent="0.25">
      <c r="A1" s="846" t="str">
        <f>'7'!A1:Q1</f>
        <v>صندوق سرمایه‌گذاری سهامی پرتوآمال</v>
      </c>
      <c r="B1" s="847"/>
      <c r="C1" s="847"/>
      <c r="D1" s="847"/>
      <c r="E1" s="847"/>
      <c r="F1" s="847"/>
      <c r="G1" s="847"/>
      <c r="H1" s="847"/>
      <c r="I1" s="847"/>
    </row>
    <row r="2" spans="1:9" ht="18.75" customHeight="1" x14ac:dyDescent="0.25">
      <c r="A2" s="846" t="str">
        <f>'7'!A2:Q2</f>
        <v>‫صورت وضعیت پورتفوی</v>
      </c>
      <c r="B2" s="847"/>
      <c r="C2" s="847"/>
      <c r="D2" s="847"/>
      <c r="E2" s="847"/>
      <c r="F2" s="847"/>
      <c r="G2" s="847"/>
      <c r="H2" s="847"/>
      <c r="I2" s="847"/>
    </row>
    <row r="3" spans="1:9" ht="18.75" customHeight="1" x14ac:dyDescent="0.25">
      <c r="A3" s="846" t="str">
        <f>'7'!A3:Q3</f>
        <v>‫برای ماه منتهی به 1404/08/30</v>
      </c>
      <c r="B3" s="847"/>
      <c r="C3" s="847"/>
      <c r="D3" s="847"/>
      <c r="E3" s="847"/>
      <c r="F3" s="847"/>
      <c r="G3" s="847"/>
      <c r="H3" s="847"/>
      <c r="I3" s="847"/>
    </row>
    <row r="5" spans="1:9" ht="21" x14ac:dyDescent="0.45">
      <c r="A5" s="848" t="s">
        <v>77</v>
      </c>
      <c r="B5" s="849"/>
      <c r="C5" s="849"/>
      <c r="D5" s="849"/>
      <c r="E5" s="849"/>
      <c r="F5" s="849"/>
      <c r="G5" s="849"/>
      <c r="H5" s="849"/>
      <c r="I5" s="849"/>
    </row>
    <row r="7" spans="1:9" ht="21" x14ac:dyDescent="0.25">
      <c r="A7" s="850" t="s">
        <v>64</v>
      </c>
      <c r="B7" s="851"/>
      <c r="C7" s="850" t="str">
        <f>'7'!C7:I7</f>
        <v>طی آبان ماه</v>
      </c>
      <c r="D7" s="851"/>
      <c r="E7" s="851"/>
      <c r="G7" s="850" t="s">
        <v>165</v>
      </c>
      <c r="H7" s="851"/>
      <c r="I7" s="851"/>
    </row>
    <row r="8" spans="1:9" ht="42" x14ac:dyDescent="0.25">
      <c r="A8" s="622" t="s">
        <v>65</v>
      </c>
      <c r="C8" s="622" t="s">
        <v>66</v>
      </c>
      <c r="E8" s="622" t="s">
        <v>67</v>
      </c>
      <c r="G8" s="622" t="s">
        <v>66</v>
      </c>
      <c r="I8" s="622" t="s">
        <v>67</v>
      </c>
    </row>
    <row r="9" spans="1:9" ht="18.75" x14ac:dyDescent="0.25">
      <c r="A9" s="623" t="s">
        <v>30</v>
      </c>
      <c r="C9" s="624">
        <v>443835630</v>
      </c>
      <c r="E9" s="764">
        <v>2.1899999999999999E-2</v>
      </c>
      <c r="G9" s="624">
        <v>4307600893</v>
      </c>
      <c r="I9" s="765">
        <v>21.22</v>
      </c>
    </row>
    <row r="10" spans="1:9" ht="18.75" x14ac:dyDescent="0.25">
      <c r="A10" s="623" t="s">
        <v>30</v>
      </c>
      <c r="C10" s="624">
        <v>2911689</v>
      </c>
      <c r="E10" s="763">
        <v>1E-3</v>
      </c>
      <c r="G10" s="624">
        <v>30899492514</v>
      </c>
      <c r="I10" s="765">
        <v>1042.69</v>
      </c>
    </row>
    <row r="11" spans="1:9" ht="18.75" x14ac:dyDescent="0.25">
      <c r="A11" s="623" t="s">
        <v>30</v>
      </c>
      <c r="C11" s="624">
        <v>862081</v>
      </c>
      <c r="E11" s="625">
        <v>5.0000000000000001E-4</v>
      </c>
      <c r="G11" s="624">
        <v>85391362</v>
      </c>
      <c r="I11" s="765">
        <v>5.22</v>
      </c>
    </row>
    <row r="12" spans="1:9" ht="18.75" x14ac:dyDescent="0.25">
      <c r="A12" s="623" t="s">
        <v>30</v>
      </c>
      <c r="C12" s="624">
        <v>2038356150</v>
      </c>
      <c r="E12" s="625">
        <v>2.3900000000000001E-2</v>
      </c>
      <c r="G12" s="624">
        <v>36421443437</v>
      </c>
      <c r="I12" s="765">
        <v>42.73</v>
      </c>
    </row>
    <row r="13" spans="1:9" ht="18.75" x14ac:dyDescent="0.25">
      <c r="A13" s="623" t="s">
        <v>30</v>
      </c>
      <c r="C13" s="624">
        <v>55726021</v>
      </c>
      <c r="E13" s="625">
        <v>2.46E-2</v>
      </c>
      <c r="G13" s="624">
        <v>232108177</v>
      </c>
      <c r="I13" s="765">
        <v>10.25</v>
      </c>
    </row>
    <row r="14" spans="1:9" ht="18.75" x14ac:dyDescent="0.25">
      <c r="A14" s="623" t="s">
        <v>147</v>
      </c>
      <c r="C14" s="624">
        <v>3214385</v>
      </c>
      <c r="E14" s="625">
        <v>1.4E-3</v>
      </c>
      <c r="G14" s="624">
        <v>10330020</v>
      </c>
      <c r="I14" s="765">
        <v>0.45</v>
      </c>
    </row>
    <row r="15" spans="1:9" ht="19.5" thickBot="1" x14ac:dyDescent="0.3">
      <c r="A15" s="626" t="s">
        <v>14</v>
      </c>
      <c r="C15" s="626">
        <f>SUM(C9:C14)</f>
        <v>2544905956</v>
      </c>
      <c r="E15" s="627">
        <f>SUM(E9:E14)</f>
        <v>7.3300000000000004E-2</v>
      </c>
      <c r="G15" s="626">
        <f>SUM(G9:G14)</f>
        <v>71956366403</v>
      </c>
      <c r="I15" s="766">
        <f>SUM(I9:$I$14)</f>
        <v>1122.5600000000002</v>
      </c>
    </row>
    <row r="16" spans="1:9" ht="19.5" thickTop="1" x14ac:dyDescent="0.25">
      <c r="C16" s="628"/>
      <c r="E16" s="628"/>
      <c r="G16" s="628"/>
      <c r="I16" s="628"/>
    </row>
  </sheetData>
  <mergeCells count="7">
    <mergeCell ref="A1:I1"/>
    <mergeCell ref="A2:I2"/>
    <mergeCell ref="A3:I3"/>
    <mergeCell ref="A5:I5"/>
    <mergeCell ref="A7:B7"/>
    <mergeCell ref="C7:E7"/>
    <mergeCell ref="G7:I7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'0'!Print_Area</vt:lpstr>
      <vt:lpstr>'1'!Print_Area</vt:lpstr>
      <vt:lpstr>'11'!Print_Area</vt:lpstr>
      <vt:lpstr>'3'!Print_Area</vt:lpstr>
      <vt:lpstr>'5'!Print_Area</vt:lpstr>
      <vt:lpstr>'8'!Print_Area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Aramis</cp:lastModifiedBy>
  <cp:lastPrinted>2025-10-27T09:45:48Z</cp:lastPrinted>
  <dcterms:created xsi:type="dcterms:W3CDTF">2025-10-27T08:09:16Z</dcterms:created>
  <dcterms:modified xsi:type="dcterms:W3CDTF">2025-11-30T09:12:48Z</dcterms:modified>
</cp:coreProperties>
</file>